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lver\eco$\Вероника\ОБЪЕМЫ для СМО\2017\"/>
    </mc:Choice>
  </mc:AlternateContent>
  <bookViews>
    <workbookView xWindow="0" yWindow="0" windowWidth="28800" windowHeight="13725" activeTab="2"/>
  </bookViews>
  <sheets>
    <sheet name="РГС" sheetId="3" r:id="rId1"/>
    <sheet name="СОГАЗ" sheetId="2" r:id="rId2"/>
    <sheet name="КС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xlnm.Print_Titles" localSheetId="2">КС!$A:$B</definedName>
    <definedName name="_xlnm.Print_Titles" localSheetId="0">РГС!$A:$B</definedName>
    <definedName name="_xlnm.Print_Titles" localSheetId="1">СОГАЗ!$A:$B</definedName>
    <definedName name="_xlnm.Print_Area" localSheetId="2">КС!$A$1:$AX$69</definedName>
    <definedName name="_xlnm.Print_Area" localSheetId="0">РГС!$A$1:$AX$69</definedName>
    <definedName name="_xlnm.Print_Area" localSheetId="1">СОГАЗ!$A$1:$AX$69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13" i="3"/>
  <c r="V49" i="2" l="1"/>
  <c r="V42" i="2"/>
  <c r="P49" i="3"/>
  <c r="P49" i="2"/>
  <c r="J49" i="2"/>
  <c r="J42" i="2"/>
  <c r="V49" i="3"/>
  <c r="V42" i="3"/>
  <c r="J49" i="3"/>
  <c r="J42" i="3" l="1"/>
  <c r="L42" i="3" s="1"/>
  <c r="K42" i="3"/>
  <c r="M42" i="3" l="1"/>
  <c r="N42" i="3"/>
  <c r="AT67" i="4" l="1"/>
  <c r="AU67" i="4" s="1"/>
  <c r="AT66" i="4"/>
  <c r="AW66" i="4" s="1"/>
  <c r="AW54" i="4"/>
  <c r="AV54" i="4"/>
  <c r="AU54" i="4"/>
  <c r="AN42" i="4"/>
  <c r="AN40" i="4"/>
  <c r="AN39" i="4"/>
  <c r="AN38" i="4"/>
  <c r="AN37" i="4"/>
  <c r="AN36" i="4"/>
  <c r="AH32" i="4"/>
  <c r="AH31" i="4"/>
  <c r="AH30" i="4"/>
  <c r="AB67" i="4"/>
  <c r="AC67" i="4" s="1"/>
  <c r="AB66" i="4"/>
  <c r="AD66" i="4" s="1"/>
  <c r="AB64" i="4"/>
  <c r="AC64" i="4" s="1"/>
  <c r="AB63" i="4"/>
  <c r="AE63" i="4" s="1"/>
  <c r="AE54" i="4"/>
  <c r="AD54" i="4"/>
  <c r="AC54" i="4"/>
  <c r="V67" i="4"/>
  <c r="W67" i="4" s="1"/>
  <c r="V66" i="4"/>
  <c r="V64" i="4"/>
  <c r="V63" i="4"/>
  <c r="Y54" i="4"/>
  <c r="X54" i="4"/>
  <c r="W54" i="4"/>
  <c r="P67" i="4"/>
  <c r="S67" i="4" s="1"/>
  <c r="P66" i="4"/>
  <c r="P64" i="4"/>
  <c r="Q64" i="4" s="1"/>
  <c r="P63" i="4"/>
  <c r="Q63" i="4" s="1"/>
  <c r="S54" i="4"/>
  <c r="R54" i="4"/>
  <c r="Q54" i="4"/>
  <c r="J67" i="4"/>
  <c r="K67" i="4" s="1"/>
  <c r="J66" i="4"/>
  <c r="M66" i="4" s="1"/>
  <c r="J64" i="4"/>
  <c r="M64" i="4" s="1"/>
  <c r="J63" i="4"/>
  <c r="K63" i="4" s="1"/>
  <c r="M54" i="4"/>
  <c r="L54" i="4"/>
  <c r="K54" i="4"/>
  <c r="AX54" i="4" l="1"/>
  <c r="R64" i="4"/>
  <c r="Z54" i="4"/>
  <c r="N54" i="4"/>
  <c r="AC63" i="4"/>
  <c r="S64" i="4"/>
  <c r="T54" i="4"/>
  <c r="AF54" i="4"/>
  <c r="L67" i="4"/>
  <c r="L63" i="4"/>
  <c r="Q67" i="4"/>
  <c r="S63" i="4"/>
  <c r="AE67" i="4"/>
  <c r="AU66" i="4"/>
  <c r="AD64" i="4"/>
  <c r="AV66" i="4"/>
  <c r="X67" i="4"/>
  <c r="Q66" i="4"/>
  <c r="R66" i="4"/>
  <c r="S66" i="4"/>
  <c r="W63" i="4"/>
  <c r="X63" i="4"/>
  <c r="AE66" i="4"/>
  <c r="AC66" i="4"/>
  <c r="AV67" i="4"/>
  <c r="AW67" i="4"/>
  <c r="AE64" i="4"/>
  <c r="AD63" i="4"/>
  <c r="AD67" i="4"/>
  <c r="Y66" i="4"/>
  <c r="X66" i="4"/>
  <c r="W66" i="4"/>
  <c r="Y64" i="4"/>
  <c r="X64" i="4"/>
  <c r="W64" i="4"/>
  <c r="Y63" i="4"/>
  <c r="Y67" i="4"/>
  <c r="R63" i="4"/>
  <c r="R67" i="4"/>
  <c r="M63" i="4"/>
  <c r="K64" i="4"/>
  <c r="K66" i="4"/>
  <c r="M67" i="4"/>
  <c r="L64" i="4"/>
  <c r="L66" i="4"/>
  <c r="AT67" i="2"/>
  <c r="AT66" i="2"/>
  <c r="AU66" i="2" s="1"/>
  <c r="AT58" i="2"/>
  <c r="AW54" i="2"/>
  <c r="AV54" i="2"/>
  <c r="AU54" i="2"/>
  <c r="AN42" i="2"/>
  <c r="AN40" i="2"/>
  <c r="AN39" i="2"/>
  <c r="AN38" i="2"/>
  <c r="AN37" i="2"/>
  <c r="AN36" i="2"/>
  <c r="AN34" i="2"/>
  <c r="AN33" i="2"/>
  <c r="AN32" i="2"/>
  <c r="AN31" i="2"/>
  <c r="AH32" i="2"/>
  <c r="AH31" i="2"/>
  <c r="AH30" i="2"/>
  <c r="AB67" i="2"/>
  <c r="AE67" i="2" s="1"/>
  <c r="AB66" i="2"/>
  <c r="AD66" i="2" s="1"/>
  <c r="AB64" i="2"/>
  <c r="AE64" i="2" s="1"/>
  <c r="AB63" i="2"/>
  <c r="AE63" i="2" s="1"/>
  <c r="AE54" i="2"/>
  <c r="AD54" i="2"/>
  <c r="AC54" i="2"/>
  <c r="AF54" i="2" l="1"/>
  <c r="AX54" i="2"/>
  <c r="N63" i="4"/>
  <c r="AF63" i="4"/>
  <c r="T67" i="4"/>
  <c r="T64" i="4"/>
  <c r="AF67" i="4"/>
  <c r="Z67" i="4"/>
  <c r="AF64" i="4"/>
  <c r="AE66" i="2"/>
  <c r="AC67" i="2"/>
  <c r="N67" i="4"/>
  <c r="AX66" i="4"/>
  <c r="T63" i="4"/>
  <c r="AC63" i="2"/>
  <c r="Z63" i="4"/>
  <c r="Z64" i="4"/>
  <c r="N66" i="4"/>
  <c r="AC64" i="2"/>
  <c r="AU58" i="2"/>
  <c r="AV58" i="2"/>
  <c r="AV66" i="2"/>
  <c r="AW66" i="2"/>
  <c r="AC66" i="2"/>
  <c r="AW67" i="2"/>
  <c r="AU67" i="2"/>
  <c r="AF66" i="4"/>
  <c r="T66" i="4"/>
  <c r="AX67" i="4"/>
  <c r="Z66" i="4"/>
  <c r="N64" i="4"/>
  <c r="AV67" i="2"/>
  <c r="AD64" i="2"/>
  <c r="AD63" i="2"/>
  <c r="AD67" i="2"/>
  <c r="AF64" i="2" l="1"/>
  <c r="AF66" i="2"/>
  <c r="AF67" i="2"/>
  <c r="AF63" i="2"/>
  <c r="AX66" i="2"/>
  <c r="AX67" i="2"/>
  <c r="V67" i="2" l="1"/>
  <c r="W67" i="2" s="1"/>
  <c r="V66" i="2"/>
  <c r="W66" i="2" s="1"/>
  <c r="V64" i="2"/>
  <c r="W64" i="2" s="1"/>
  <c r="V63" i="2"/>
  <c r="W63" i="2" s="1"/>
  <c r="Y54" i="2"/>
  <c r="X54" i="2"/>
  <c r="W54" i="2"/>
  <c r="P67" i="2"/>
  <c r="Q67" i="2" s="1"/>
  <c r="P66" i="2"/>
  <c r="P64" i="2"/>
  <c r="P63" i="2"/>
  <c r="R63" i="2" s="1"/>
  <c r="S54" i="2"/>
  <c r="R54" i="2"/>
  <c r="Q54" i="2"/>
  <c r="J67" i="2"/>
  <c r="M67" i="2" s="1"/>
  <c r="J66" i="2"/>
  <c r="M66" i="2" s="1"/>
  <c r="J64" i="2"/>
  <c r="K64" i="2" s="1"/>
  <c r="J63" i="2"/>
  <c r="M54" i="2"/>
  <c r="L54" i="2"/>
  <c r="K54" i="2"/>
  <c r="AT67" i="3"/>
  <c r="AT66" i="3"/>
  <c r="AV66" i="3" s="1"/>
  <c r="AW54" i="3"/>
  <c r="AV54" i="3"/>
  <c r="AU54" i="3"/>
  <c r="AB67" i="3"/>
  <c r="AC67" i="3" s="1"/>
  <c r="AB66" i="3"/>
  <c r="AC66" i="3" s="1"/>
  <c r="AB64" i="3"/>
  <c r="AD64" i="3" s="1"/>
  <c r="AB63" i="3"/>
  <c r="AC63" i="3" s="1"/>
  <c r="AE54" i="3"/>
  <c r="AD54" i="3"/>
  <c r="AC54" i="3"/>
  <c r="V67" i="3"/>
  <c r="W67" i="3" s="1"/>
  <c r="V66" i="3"/>
  <c r="Y66" i="3" s="1"/>
  <c r="V64" i="3"/>
  <c r="Y64" i="3" s="1"/>
  <c r="V63" i="3"/>
  <c r="W63" i="3" s="1"/>
  <c r="Y54" i="3"/>
  <c r="X54" i="3"/>
  <c r="W54" i="3"/>
  <c r="P67" i="3"/>
  <c r="S67" i="3" s="1"/>
  <c r="P66" i="3"/>
  <c r="R66" i="3" s="1"/>
  <c r="P64" i="3"/>
  <c r="R64" i="3" s="1"/>
  <c r="P63" i="3"/>
  <c r="S54" i="3"/>
  <c r="R54" i="3"/>
  <c r="Q54" i="3"/>
  <c r="N54" i="2" l="1"/>
  <c r="Y64" i="2"/>
  <c r="Z54" i="2"/>
  <c r="T54" i="3"/>
  <c r="AX54" i="3"/>
  <c r="Z54" i="3"/>
  <c r="Q64" i="3"/>
  <c r="S64" i="3"/>
  <c r="R67" i="2"/>
  <c r="AF54" i="3"/>
  <c r="T54" i="2"/>
  <c r="Y66" i="2"/>
  <c r="W66" i="3"/>
  <c r="AD66" i="3"/>
  <c r="Y63" i="3"/>
  <c r="AU66" i="3"/>
  <c r="Y63" i="2"/>
  <c r="L66" i="2"/>
  <c r="AW66" i="3"/>
  <c r="X66" i="2"/>
  <c r="X66" i="3"/>
  <c r="K66" i="2"/>
  <c r="Q63" i="2"/>
  <c r="Y67" i="2"/>
  <c r="AE64" i="3"/>
  <c r="AC64" i="3"/>
  <c r="K67" i="2"/>
  <c r="M63" i="2"/>
  <c r="K63" i="2"/>
  <c r="S66" i="3"/>
  <c r="Q66" i="3"/>
  <c r="X64" i="3"/>
  <c r="L64" i="2"/>
  <c r="X64" i="2"/>
  <c r="W64" i="3"/>
  <c r="X63" i="2"/>
  <c r="X67" i="2"/>
  <c r="S66" i="2"/>
  <c r="R66" i="2"/>
  <c r="Q66" i="2"/>
  <c r="S64" i="2"/>
  <c r="R64" i="2"/>
  <c r="Q64" i="2"/>
  <c r="S63" i="2"/>
  <c r="S67" i="2"/>
  <c r="M64" i="2"/>
  <c r="L63" i="2"/>
  <c r="L67" i="2"/>
  <c r="AU67" i="3"/>
  <c r="AV67" i="3"/>
  <c r="AW67" i="3"/>
  <c r="AE66" i="3"/>
  <c r="AD63" i="3"/>
  <c r="AD67" i="3"/>
  <c r="AE63" i="3"/>
  <c r="AE67" i="3"/>
  <c r="Y67" i="3"/>
  <c r="X63" i="3"/>
  <c r="X67" i="3"/>
  <c r="Q63" i="3"/>
  <c r="R63" i="3"/>
  <c r="S63" i="3"/>
  <c r="Q67" i="3"/>
  <c r="R67" i="3"/>
  <c r="Z64" i="2" l="1"/>
  <c r="T64" i="3"/>
  <c r="N66" i="2"/>
  <c r="Z63" i="3"/>
  <c r="T67" i="2"/>
  <c r="AF66" i="3"/>
  <c r="Z66" i="3"/>
  <c r="Z66" i="2"/>
  <c r="AF63" i="3"/>
  <c r="T63" i="2"/>
  <c r="Z63" i="2"/>
  <c r="AX66" i="3"/>
  <c r="Z67" i="2"/>
  <c r="T66" i="3"/>
  <c r="N67" i="2"/>
  <c r="T64" i="2"/>
  <c r="AF67" i="3"/>
  <c r="Z64" i="3"/>
  <c r="AF64" i="3"/>
  <c r="Z67" i="3"/>
  <c r="N63" i="2"/>
  <c r="N64" i="2"/>
  <c r="T66" i="2"/>
  <c r="AX67" i="3"/>
  <c r="T67" i="3"/>
  <c r="T63" i="3"/>
  <c r="J67" i="3" l="1"/>
  <c r="J66" i="3"/>
  <c r="J64" i="3"/>
  <c r="J63" i="3"/>
  <c r="K54" i="3" l="1"/>
  <c r="L54" i="3"/>
  <c r="M54" i="3"/>
  <c r="K63" i="3"/>
  <c r="L63" i="3"/>
  <c r="M63" i="3"/>
  <c r="K64" i="3"/>
  <c r="L64" i="3"/>
  <c r="M64" i="3"/>
  <c r="K66" i="3"/>
  <c r="L66" i="3"/>
  <c r="M66" i="3"/>
  <c r="K67" i="3"/>
  <c r="L67" i="3"/>
  <c r="M67" i="3"/>
  <c r="N54" i="3" l="1"/>
  <c r="N66" i="3"/>
  <c r="N64" i="3"/>
  <c r="N67" i="3"/>
  <c r="N63" i="3"/>
  <c r="AS69" i="4" l="1"/>
  <c r="AM69" i="4"/>
  <c r="AG69" i="4"/>
  <c r="AA69" i="4"/>
  <c r="U69" i="4"/>
  <c r="U72" i="4" s="1"/>
  <c r="O69" i="4"/>
  <c r="I69" i="4"/>
  <c r="I72" i="4" s="1"/>
  <c r="C69" i="4"/>
  <c r="AN67" i="4"/>
  <c r="AH67" i="4"/>
  <c r="AN66" i="4"/>
  <c r="AH66" i="4"/>
  <c r="AN65" i="4"/>
  <c r="AH65" i="4"/>
  <c r="AN64" i="4"/>
  <c r="AH64" i="4"/>
  <c r="AN63" i="4"/>
  <c r="AH63" i="4"/>
  <c r="AN62" i="4"/>
  <c r="AH62" i="4"/>
  <c r="AN61" i="4"/>
  <c r="AH61" i="4"/>
  <c r="AN60" i="4"/>
  <c r="AH60" i="4"/>
  <c r="AN59" i="4"/>
  <c r="AH59" i="4"/>
  <c r="AN58" i="4"/>
  <c r="AH58" i="4"/>
  <c r="AN57" i="4"/>
  <c r="AH57" i="4"/>
  <c r="AN56" i="4"/>
  <c r="AH56" i="4"/>
  <c r="AN55" i="4"/>
  <c r="AH55" i="4"/>
  <c r="AN54" i="4"/>
  <c r="AH54" i="4"/>
  <c r="AN53" i="4"/>
  <c r="AH53" i="4"/>
  <c r="AN52" i="4"/>
  <c r="AH52" i="4"/>
  <c r="AN51" i="4"/>
  <c r="AH51" i="4"/>
  <c r="AN50" i="4"/>
  <c r="AH50" i="4"/>
  <c r="AN49" i="4"/>
  <c r="AH49" i="4"/>
  <c r="AN48" i="4"/>
  <c r="AH48" i="4"/>
  <c r="AN47" i="4"/>
  <c r="AH47" i="4"/>
  <c r="AN46" i="4"/>
  <c r="AH46" i="4"/>
  <c r="AN45" i="4"/>
  <c r="AH45" i="4"/>
  <c r="AN44" i="4"/>
  <c r="AH44" i="4"/>
  <c r="AH43" i="4"/>
  <c r="AH42" i="4"/>
  <c r="AH41" i="4"/>
  <c r="AH40" i="4"/>
  <c r="AH39" i="4"/>
  <c r="AH38" i="4"/>
  <c r="AH37" i="4"/>
  <c r="AH36" i="4"/>
  <c r="AH35" i="4"/>
  <c r="AH34" i="4"/>
  <c r="AH28" i="4"/>
  <c r="AN27" i="4"/>
  <c r="AH27" i="4"/>
  <c r="AN26" i="4"/>
  <c r="AH26" i="4"/>
  <c r="AN25" i="4"/>
  <c r="AH25" i="4"/>
  <c r="AN24" i="4"/>
  <c r="AH24" i="4"/>
  <c r="AN23" i="4"/>
  <c r="AH23" i="4"/>
  <c r="AN22" i="4"/>
  <c r="AH22" i="4"/>
  <c r="AN21" i="4"/>
  <c r="AH21" i="4"/>
  <c r="AN20" i="4"/>
  <c r="AH20" i="4"/>
  <c r="AN19" i="4"/>
  <c r="AH19" i="4"/>
  <c r="AN18" i="4"/>
  <c r="AH18" i="4"/>
  <c r="AN17" i="4"/>
  <c r="AH17" i="4"/>
  <c r="AN16" i="4"/>
  <c r="AH16" i="4"/>
  <c r="AN15" i="4"/>
  <c r="AH15" i="4"/>
  <c r="AN14" i="4"/>
  <c r="AH14" i="4"/>
  <c r="AN13" i="4"/>
  <c r="AH13" i="4"/>
  <c r="AN12" i="4"/>
  <c r="AH12" i="4"/>
  <c r="AN11" i="4"/>
  <c r="AH11" i="4"/>
  <c r="AN10" i="4"/>
  <c r="AH10" i="4"/>
  <c r="AS69" i="3"/>
  <c r="AM69" i="3"/>
  <c r="AG69" i="3"/>
  <c r="AA69" i="3"/>
  <c r="U69" i="3"/>
  <c r="U72" i="3" s="1"/>
  <c r="O69" i="3"/>
  <c r="I69" i="3"/>
  <c r="I72" i="3" s="1"/>
  <c r="C69" i="3"/>
  <c r="AN67" i="3"/>
  <c r="AH67" i="3"/>
  <c r="AN66" i="3"/>
  <c r="AH66" i="3"/>
  <c r="AN65" i="3"/>
  <c r="AH65" i="3"/>
  <c r="AN64" i="3"/>
  <c r="AH64" i="3"/>
  <c r="AN63" i="3"/>
  <c r="AH63" i="3"/>
  <c r="AN62" i="3"/>
  <c r="AH62" i="3"/>
  <c r="AN61" i="3"/>
  <c r="AH61" i="3"/>
  <c r="AN60" i="3"/>
  <c r="AH60" i="3"/>
  <c r="AN59" i="3"/>
  <c r="AH59" i="3"/>
  <c r="AN58" i="3"/>
  <c r="AH58" i="3"/>
  <c r="AN57" i="3"/>
  <c r="AH57" i="3"/>
  <c r="AN56" i="3"/>
  <c r="AH56" i="3"/>
  <c r="AN55" i="3"/>
  <c r="AH55" i="3"/>
  <c r="AN54" i="3"/>
  <c r="AH54" i="3"/>
  <c r="AN53" i="3"/>
  <c r="AH53" i="3"/>
  <c r="AN52" i="3"/>
  <c r="AH52" i="3"/>
  <c r="AN51" i="3"/>
  <c r="AH51" i="3"/>
  <c r="AN50" i="3"/>
  <c r="AH50" i="3"/>
  <c r="AN49" i="3"/>
  <c r="AH49" i="3"/>
  <c r="AN48" i="3"/>
  <c r="AH48" i="3"/>
  <c r="AN47" i="3"/>
  <c r="AH47" i="3"/>
  <c r="AN46" i="3"/>
  <c r="AH46" i="3"/>
  <c r="AN45" i="3"/>
  <c r="AH45" i="3"/>
  <c r="AN44" i="3"/>
  <c r="AH44" i="3"/>
  <c r="AH43" i="3"/>
  <c r="AN42" i="3"/>
  <c r="AH42" i="3"/>
  <c r="AH41" i="3"/>
  <c r="AN40" i="3"/>
  <c r="AH40" i="3"/>
  <c r="AN39" i="3"/>
  <c r="AH39" i="3"/>
  <c r="AN38" i="3"/>
  <c r="AH38" i="3"/>
  <c r="AN37" i="3"/>
  <c r="AH37" i="3"/>
  <c r="AN36" i="3"/>
  <c r="AH36" i="3"/>
  <c r="AH35" i="3"/>
  <c r="AN34" i="3"/>
  <c r="AH34" i="3"/>
  <c r="AN33" i="3"/>
  <c r="AN32" i="3"/>
  <c r="AH32" i="3"/>
  <c r="AN31" i="3"/>
  <c r="AH31" i="3"/>
  <c r="AH30" i="3"/>
  <c r="AH28" i="3"/>
  <c r="AN27" i="3"/>
  <c r="AH27" i="3"/>
  <c r="AN26" i="3"/>
  <c r="AH26" i="3"/>
  <c r="AN25" i="3"/>
  <c r="AH25" i="3"/>
  <c r="AN24" i="3"/>
  <c r="AH24" i="3"/>
  <c r="AN23" i="3"/>
  <c r="AH23" i="3"/>
  <c r="AN22" i="3"/>
  <c r="AH22" i="3"/>
  <c r="AN21" i="3"/>
  <c r="AH21" i="3"/>
  <c r="AN20" i="3"/>
  <c r="AH20" i="3"/>
  <c r="AN19" i="3"/>
  <c r="AH19" i="3"/>
  <c r="AN18" i="3"/>
  <c r="AH18" i="3"/>
  <c r="AN17" i="3"/>
  <c r="AH17" i="3"/>
  <c r="AN16" i="3"/>
  <c r="AH16" i="3"/>
  <c r="AN15" i="3"/>
  <c r="AH15" i="3"/>
  <c r="AN14" i="3"/>
  <c r="AH14" i="3"/>
  <c r="AN13" i="3"/>
  <c r="AH13" i="3"/>
  <c r="AN12" i="3"/>
  <c r="AH12" i="3"/>
  <c r="AN11" i="3"/>
  <c r="AH11" i="3"/>
  <c r="AN10" i="3"/>
  <c r="AH10" i="3"/>
  <c r="AS69" i="2" l="1"/>
  <c r="AM69" i="2"/>
  <c r="AG69" i="2"/>
  <c r="AA69" i="2"/>
  <c r="U69" i="2"/>
  <c r="U72" i="2" s="1"/>
  <c r="O69" i="2"/>
  <c r="I69" i="2"/>
  <c r="I72" i="2" s="1"/>
  <c r="C69" i="2"/>
  <c r="AN67" i="2"/>
  <c r="AH67" i="2"/>
  <c r="AN66" i="2"/>
  <c r="AH66" i="2"/>
  <c r="AN65" i="2"/>
  <c r="AH65" i="2"/>
  <c r="AN64" i="2"/>
  <c r="AH64" i="2"/>
  <c r="AN63" i="2"/>
  <c r="AH63" i="2"/>
  <c r="AN62" i="2"/>
  <c r="AH62" i="2"/>
  <c r="AN61" i="2"/>
  <c r="AH61" i="2"/>
  <c r="AN60" i="2"/>
  <c r="AH60" i="2"/>
  <c r="AN59" i="2"/>
  <c r="AH59" i="2"/>
  <c r="AN58" i="2"/>
  <c r="AH58" i="2"/>
  <c r="AN57" i="2"/>
  <c r="AH57" i="2"/>
  <c r="AN56" i="2"/>
  <c r="AH56" i="2"/>
  <c r="AN55" i="2"/>
  <c r="AH55" i="2"/>
  <c r="AN54" i="2"/>
  <c r="AH54" i="2"/>
  <c r="AN53" i="2"/>
  <c r="AH53" i="2"/>
  <c r="AN52" i="2"/>
  <c r="AH52" i="2"/>
  <c r="AN51" i="2"/>
  <c r="AH51" i="2"/>
  <c r="AN50" i="2"/>
  <c r="AH50" i="2"/>
  <c r="AN49" i="2"/>
  <c r="AH49" i="2"/>
  <c r="AN48" i="2"/>
  <c r="AH48" i="2"/>
  <c r="AN47" i="2"/>
  <c r="AH47" i="2"/>
  <c r="AN46" i="2"/>
  <c r="AH46" i="2"/>
  <c r="AN45" i="2"/>
  <c r="AH45" i="2"/>
  <c r="AN44" i="2"/>
  <c r="AH44" i="2"/>
  <c r="AH43" i="2"/>
  <c r="AH42" i="2"/>
  <c r="AH41" i="2"/>
  <c r="AH40" i="2"/>
  <c r="AH39" i="2"/>
  <c r="AH38" i="2"/>
  <c r="AH37" i="2"/>
  <c r="AH36" i="2"/>
  <c r="AH35" i="2"/>
  <c r="AH34" i="2"/>
  <c r="AH28" i="2"/>
  <c r="AN27" i="2"/>
  <c r="AH27" i="2"/>
  <c r="AN26" i="2"/>
  <c r="AH26" i="2"/>
  <c r="AN25" i="2"/>
  <c r="AH25" i="2"/>
  <c r="AN24" i="2"/>
  <c r="AH24" i="2"/>
  <c r="AN23" i="2"/>
  <c r="AH23" i="2"/>
  <c r="AN22" i="2"/>
  <c r="AH22" i="2"/>
  <c r="AN21" i="2"/>
  <c r="AH21" i="2"/>
  <c r="AN20" i="2"/>
  <c r="AH20" i="2"/>
  <c r="AN19" i="2"/>
  <c r="AH19" i="2"/>
  <c r="AN18" i="2"/>
  <c r="AH18" i="2"/>
  <c r="AN17" i="2"/>
  <c r="AH17" i="2"/>
  <c r="AN16" i="2"/>
  <c r="AH16" i="2"/>
  <c r="AN15" i="2"/>
  <c r="AH15" i="2"/>
  <c r="AN14" i="2"/>
  <c r="AH14" i="2"/>
  <c r="AN13" i="2"/>
  <c r="AH13" i="2"/>
  <c r="AN12" i="2"/>
  <c r="AH12" i="2"/>
  <c r="AN11" i="2"/>
  <c r="AH11" i="2"/>
  <c r="AN10" i="2"/>
  <c r="AH10" i="2"/>
  <c r="P62" i="4" l="1"/>
  <c r="P65" i="4"/>
  <c r="P62" i="2"/>
  <c r="P65" i="2"/>
  <c r="P62" i="3"/>
  <c r="J62" i="4"/>
  <c r="P56" i="4"/>
  <c r="P56" i="2"/>
  <c r="P56" i="3"/>
  <c r="Q65" i="2" l="1"/>
  <c r="R65" i="2"/>
  <c r="S65" i="2"/>
  <c r="Q56" i="2"/>
  <c r="S56" i="2"/>
  <c r="R56" i="2"/>
  <c r="P65" i="3"/>
  <c r="R62" i="2"/>
  <c r="Q62" i="2"/>
  <c r="S62" i="2"/>
  <c r="S65" i="4"/>
  <c r="Q65" i="4"/>
  <c r="R65" i="4"/>
  <c r="Q56" i="3"/>
  <c r="R56" i="3"/>
  <c r="S56" i="3"/>
  <c r="Q56" i="4"/>
  <c r="R56" i="4"/>
  <c r="S56" i="4"/>
  <c r="S62" i="3"/>
  <c r="Q62" i="3"/>
  <c r="R62" i="3"/>
  <c r="R62" i="4"/>
  <c r="S62" i="4"/>
  <c r="Q62" i="4"/>
  <c r="M62" i="4"/>
  <c r="L62" i="4"/>
  <c r="K62" i="4"/>
  <c r="AT65" i="2"/>
  <c r="V65" i="2"/>
  <c r="AB65" i="2"/>
  <c r="J65" i="3"/>
  <c r="J65" i="4"/>
  <c r="AT65" i="3"/>
  <c r="V65" i="3"/>
  <c r="AB65" i="3"/>
  <c r="AT65" i="4"/>
  <c r="J65" i="2"/>
  <c r="AB65" i="4"/>
  <c r="V65" i="4"/>
  <c r="AT62" i="4"/>
  <c r="AT62" i="2"/>
  <c r="AB62" i="2"/>
  <c r="AT62" i="3"/>
  <c r="AB62" i="3"/>
  <c r="V62" i="3"/>
  <c r="J62" i="2"/>
  <c r="V62" i="4"/>
  <c r="J62" i="3"/>
  <c r="V56" i="2"/>
  <c r="AB62" i="4"/>
  <c r="V62" i="2"/>
  <c r="AT56" i="2"/>
  <c r="AB56" i="2"/>
  <c r="AT56" i="3"/>
  <c r="AT56" i="4"/>
  <c r="J56" i="4"/>
  <c r="AB56" i="3"/>
  <c r="J56" i="3"/>
  <c r="V56" i="3"/>
  <c r="AB56" i="4"/>
  <c r="J56" i="2"/>
  <c r="V56" i="4"/>
  <c r="T65" i="4" l="1"/>
  <c r="T62" i="2"/>
  <c r="T65" i="2"/>
  <c r="T56" i="2"/>
  <c r="N62" i="4"/>
  <c r="T56" i="4"/>
  <c r="T62" i="4"/>
  <c r="W56" i="4"/>
  <c r="X56" i="4"/>
  <c r="Y56" i="4"/>
  <c r="W56" i="3"/>
  <c r="Y56" i="3"/>
  <c r="X56" i="3"/>
  <c r="AW56" i="2"/>
  <c r="AU56" i="2"/>
  <c r="AV56" i="2"/>
  <c r="Y62" i="2"/>
  <c r="X62" i="2"/>
  <c r="W62" i="2"/>
  <c r="L62" i="3"/>
  <c r="M62" i="3"/>
  <c r="K62" i="3"/>
  <c r="W62" i="3"/>
  <c r="X62" i="3"/>
  <c r="Y62" i="3"/>
  <c r="AW62" i="3"/>
  <c r="AU62" i="3"/>
  <c r="AV62" i="3"/>
  <c r="K65" i="2"/>
  <c r="M65" i="2"/>
  <c r="L65" i="2"/>
  <c r="AC65" i="3"/>
  <c r="AD65" i="3"/>
  <c r="AE65" i="3"/>
  <c r="AW65" i="2"/>
  <c r="AU65" i="2"/>
  <c r="AV65" i="2"/>
  <c r="R65" i="3"/>
  <c r="Q65" i="3"/>
  <c r="S65" i="3"/>
  <c r="M56" i="2"/>
  <c r="L56" i="2"/>
  <c r="K56" i="2"/>
  <c r="L56" i="3"/>
  <c r="K56" i="3"/>
  <c r="M56" i="3"/>
  <c r="AV56" i="3"/>
  <c r="AW56" i="3"/>
  <c r="AU56" i="3"/>
  <c r="AE62" i="4"/>
  <c r="AD62" i="4"/>
  <c r="AC62" i="4"/>
  <c r="AE62" i="2"/>
  <c r="AC62" i="2"/>
  <c r="AD62" i="2"/>
  <c r="AW65" i="4"/>
  <c r="AV65" i="4"/>
  <c r="K65" i="4"/>
  <c r="L65" i="4"/>
  <c r="M65" i="4"/>
  <c r="T56" i="3"/>
  <c r="AC56" i="4"/>
  <c r="AE56" i="4"/>
  <c r="AD56" i="4"/>
  <c r="AD56" i="3"/>
  <c r="AE56" i="3"/>
  <c r="AC56" i="3"/>
  <c r="L56" i="4"/>
  <c r="K56" i="4"/>
  <c r="M56" i="4"/>
  <c r="AC56" i="2"/>
  <c r="AD56" i="2"/>
  <c r="AE56" i="2"/>
  <c r="W56" i="2"/>
  <c r="Y56" i="2"/>
  <c r="X56" i="2"/>
  <c r="W62" i="4"/>
  <c r="X62" i="4"/>
  <c r="Y62" i="4"/>
  <c r="AE62" i="3"/>
  <c r="AC62" i="3"/>
  <c r="AD62" i="3"/>
  <c r="AV62" i="2"/>
  <c r="AU62" i="2"/>
  <c r="AW62" i="2"/>
  <c r="W65" i="4"/>
  <c r="X65" i="4"/>
  <c r="Y65" i="4"/>
  <c r="W65" i="3"/>
  <c r="Y65" i="3"/>
  <c r="X65" i="3"/>
  <c r="K65" i="3"/>
  <c r="L65" i="3"/>
  <c r="M65" i="3"/>
  <c r="AC65" i="2"/>
  <c r="AE65" i="2"/>
  <c r="AD65" i="2"/>
  <c r="AV56" i="4"/>
  <c r="AU56" i="4"/>
  <c r="AW56" i="4"/>
  <c r="M62" i="2"/>
  <c r="K62" i="2"/>
  <c r="L62" i="2"/>
  <c r="AU62" i="4"/>
  <c r="AV62" i="4"/>
  <c r="AW62" i="4"/>
  <c r="AC65" i="4"/>
  <c r="AE65" i="4"/>
  <c r="AD65" i="4"/>
  <c r="AW65" i="3"/>
  <c r="AV65" i="3"/>
  <c r="AU65" i="3"/>
  <c r="W65" i="2"/>
  <c r="X65" i="2"/>
  <c r="Y65" i="2"/>
  <c r="T62" i="3"/>
  <c r="N62" i="3" l="1"/>
  <c r="AF65" i="3"/>
  <c r="AF62" i="2"/>
  <c r="AX65" i="4"/>
  <c r="Z56" i="2"/>
  <c r="AF56" i="4"/>
  <c r="AX62" i="3"/>
  <c r="Z65" i="4"/>
  <c r="Z65" i="2"/>
  <c r="Z65" i="3"/>
  <c r="AF65" i="2"/>
  <c r="AX62" i="2"/>
  <c r="Z62" i="4"/>
  <c r="N65" i="2"/>
  <c r="Z62" i="2"/>
  <c r="AX65" i="2"/>
  <c r="Z62" i="3"/>
  <c r="AX56" i="2"/>
  <c r="Z56" i="3"/>
  <c r="N62" i="2"/>
  <c r="N65" i="3"/>
  <c r="AF62" i="3"/>
  <c r="AF56" i="2"/>
  <c r="AF56" i="3"/>
  <c r="AX62" i="4"/>
  <c r="AF65" i="4"/>
  <c r="AX56" i="4"/>
  <c r="N56" i="4"/>
  <c r="N65" i="4"/>
  <c r="N56" i="2"/>
  <c r="Z56" i="4"/>
  <c r="AX56" i="3"/>
  <c r="N56" i="3"/>
  <c r="AF62" i="4"/>
  <c r="T65" i="3"/>
  <c r="AX65" i="3"/>
  <c r="AN43" i="2" l="1"/>
  <c r="AN43" i="3"/>
  <c r="AO43" i="3" l="1"/>
  <c r="AQ43" i="3"/>
  <c r="AP43" i="3"/>
  <c r="AQ43" i="2"/>
  <c r="AP43" i="2"/>
  <c r="AO43" i="2"/>
  <c r="AR43" i="2" l="1"/>
  <c r="AR43" i="3"/>
  <c r="AN35" i="3" l="1"/>
  <c r="AN35" i="2"/>
  <c r="AO35" i="2" l="1"/>
  <c r="AQ35" i="2"/>
  <c r="AP35" i="2"/>
  <c r="AP35" i="3"/>
  <c r="AQ35" i="3"/>
  <c r="AO35" i="3"/>
  <c r="AN35" i="4"/>
  <c r="AP35" i="4" s="1"/>
  <c r="AR35" i="2" l="1"/>
  <c r="AR35" i="3"/>
  <c r="AO35" i="4"/>
  <c r="AQ35" i="4"/>
  <c r="AR35" i="4" l="1"/>
  <c r="AN30" i="2" l="1"/>
  <c r="AN30" i="3"/>
  <c r="AN30" i="4"/>
  <c r="AP30" i="4" s="1"/>
  <c r="AO30" i="3" l="1"/>
  <c r="AP30" i="3"/>
  <c r="AQ30" i="3"/>
  <c r="AO30" i="4"/>
  <c r="AQ30" i="4"/>
  <c r="AO30" i="2"/>
  <c r="AQ30" i="2"/>
  <c r="AP30" i="2"/>
  <c r="AR30" i="2" l="1"/>
  <c r="AR30" i="4"/>
  <c r="AR30" i="3"/>
  <c r="AN29" i="4" l="1"/>
  <c r="AQ29" i="4" l="1"/>
  <c r="AO29" i="4"/>
  <c r="AR29" i="4" l="1"/>
  <c r="AN28" i="4"/>
  <c r="AN28" i="2"/>
  <c r="AN28" i="3"/>
  <c r="AP28" i="3" l="1"/>
  <c r="AO28" i="3"/>
  <c r="AQ28" i="3"/>
  <c r="AO28" i="2"/>
  <c r="AQ28" i="2"/>
  <c r="AP28" i="2"/>
  <c r="AO28" i="4"/>
  <c r="AQ28" i="4"/>
  <c r="AR28" i="3" l="1"/>
  <c r="AR28" i="2"/>
  <c r="AR28" i="4"/>
  <c r="AH33" i="3" l="1"/>
  <c r="P61" i="2"/>
  <c r="P61" i="4"/>
  <c r="AH33" i="2" l="1"/>
  <c r="R61" i="2"/>
  <c r="S61" i="2"/>
  <c r="Q61" i="2"/>
  <c r="Q61" i="4"/>
  <c r="S61" i="4"/>
  <c r="R61" i="4"/>
  <c r="AH33" i="4"/>
  <c r="AI33" i="3"/>
  <c r="AJ33" i="3"/>
  <c r="AK33" i="3"/>
  <c r="P59" i="4"/>
  <c r="P60" i="4"/>
  <c r="P59" i="2"/>
  <c r="P60" i="2"/>
  <c r="P58" i="3"/>
  <c r="P59" i="3"/>
  <c r="P58" i="4"/>
  <c r="P58" i="2"/>
  <c r="P57" i="3"/>
  <c r="P57" i="4"/>
  <c r="P57" i="2"/>
  <c r="P55" i="3"/>
  <c r="P53" i="4"/>
  <c r="P53" i="2"/>
  <c r="P53" i="3"/>
  <c r="P51" i="4"/>
  <c r="P51" i="2"/>
  <c r="P51" i="3"/>
  <c r="P46" i="3"/>
  <c r="P47" i="3"/>
  <c r="P43" i="4"/>
  <c r="P43" i="2"/>
  <c r="P43" i="3"/>
  <c r="P39" i="3"/>
  <c r="P38" i="3"/>
  <c r="P35" i="2"/>
  <c r="P35" i="4"/>
  <c r="P35" i="3"/>
  <c r="P36" i="3"/>
  <c r="P34" i="3"/>
  <c r="P31" i="4"/>
  <c r="P32" i="4"/>
  <c r="P31" i="3"/>
  <c r="P32" i="3"/>
  <c r="P31" i="2"/>
  <c r="P32" i="2"/>
  <c r="P30" i="3"/>
  <c r="AN29" i="3"/>
  <c r="AH29" i="3"/>
  <c r="P27" i="3"/>
  <c r="P28" i="3"/>
  <c r="P26" i="4"/>
  <c r="P25" i="3"/>
  <c r="P26" i="3"/>
  <c r="P24" i="3"/>
  <c r="P22" i="3"/>
  <c r="P20" i="4"/>
  <c r="P20" i="3"/>
  <c r="P18" i="3"/>
  <c r="P16" i="3"/>
  <c r="P14" i="3"/>
  <c r="P12" i="3"/>
  <c r="S16" i="3" l="1"/>
  <c r="Q16" i="3"/>
  <c r="R39" i="3"/>
  <c r="S39" i="3"/>
  <c r="Q39" i="3"/>
  <c r="AL33" i="3"/>
  <c r="T61" i="4"/>
  <c r="T61" i="2"/>
  <c r="P13" i="4"/>
  <c r="P15" i="2"/>
  <c r="P21" i="2"/>
  <c r="P25" i="2"/>
  <c r="R25" i="3"/>
  <c r="Q25" i="3"/>
  <c r="S25" i="3"/>
  <c r="P25" i="4"/>
  <c r="P27" i="2"/>
  <c r="P28" i="4"/>
  <c r="AH29" i="2"/>
  <c r="AQ29" i="3"/>
  <c r="AO29" i="3"/>
  <c r="AP29" i="3"/>
  <c r="P30" i="4"/>
  <c r="R32" i="3"/>
  <c r="S32" i="3"/>
  <c r="Q32" i="3"/>
  <c r="P34" i="2"/>
  <c r="R35" i="2"/>
  <c r="S35" i="2"/>
  <c r="Q35" i="2"/>
  <c r="P38" i="2"/>
  <c r="P40" i="4"/>
  <c r="P42" i="2"/>
  <c r="P48" i="3"/>
  <c r="R51" i="2"/>
  <c r="Q51" i="2"/>
  <c r="S51" i="2"/>
  <c r="S53" i="2"/>
  <c r="Q53" i="2"/>
  <c r="R53" i="2"/>
  <c r="S55" i="3"/>
  <c r="Q55" i="3"/>
  <c r="R55" i="3"/>
  <c r="Q57" i="2"/>
  <c r="R57" i="2"/>
  <c r="S57" i="2"/>
  <c r="Q57" i="4"/>
  <c r="R57" i="4"/>
  <c r="S57" i="4"/>
  <c r="Q59" i="4"/>
  <c r="R59" i="4"/>
  <c r="S59" i="4"/>
  <c r="AI33" i="4"/>
  <c r="AK33" i="4"/>
  <c r="AJ33" i="4"/>
  <c r="S13" i="3"/>
  <c r="R13" i="3"/>
  <c r="Q13" i="3"/>
  <c r="P14" i="2"/>
  <c r="P16" i="4"/>
  <c r="P18" i="4"/>
  <c r="P19" i="2"/>
  <c r="S20" i="4"/>
  <c r="R20" i="4"/>
  <c r="Q20" i="4"/>
  <c r="P21" i="3"/>
  <c r="S12" i="3"/>
  <c r="Q12" i="3"/>
  <c r="R12" i="3"/>
  <c r="P13" i="2"/>
  <c r="P15" i="4"/>
  <c r="S18" i="3"/>
  <c r="Q18" i="3"/>
  <c r="R18" i="3"/>
  <c r="P17" i="4"/>
  <c r="S20" i="3"/>
  <c r="R20" i="3"/>
  <c r="Q20" i="3"/>
  <c r="P19" i="4"/>
  <c r="Q24" i="3"/>
  <c r="R24" i="3"/>
  <c r="S24" i="3"/>
  <c r="P24" i="2"/>
  <c r="Q28" i="3"/>
  <c r="S28" i="3"/>
  <c r="R28" i="3"/>
  <c r="P27" i="4"/>
  <c r="AJ29" i="3"/>
  <c r="AK29" i="3"/>
  <c r="AH69" i="3"/>
  <c r="AI29" i="3"/>
  <c r="P29" i="4"/>
  <c r="R31" i="3"/>
  <c r="Q31" i="3"/>
  <c r="S31" i="3"/>
  <c r="Q36" i="3"/>
  <c r="S36" i="3"/>
  <c r="R36" i="3"/>
  <c r="P37" i="2"/>
  <c r="P38" i="4"/>
  <c r="S38" i="3"/>
  <c r="Q38" i="3"/>
  <c r="R38" i="3"/>
  <c r="P42" i="3"/>
  <c r="P46" i="2"/>
  <c r="R47" i="3"/>
  <c r="Q47" i="3"/>
  <c r="S47" i="3"/>
  <c r="P48" i="2"/>
  <c r="P50" i="2"/>
  <c r="S51" i="3"/>
  <c r="Q51" i="3"/>
  <c r="R51" i="3"/>
  <c r="S51" i="4"/>
  <c r="Q51" i="4"/>
  <c r="R51" i="4"/>
  <c r="S53" i="3"/>
  <c r="Q53" i="3"/>
  <c r="R53" i="3"/>
  <c r="R53" i="4"/>
  <c r="Q53" i="4"/>
  <c r="S53" i="4"/>
  <c r="P55" i="2"/>
  <c r="P55" i="4"/>
  <c r="R57" i="3"/>
  <c r="Q57" i="3"/>
  <c r="S57" i="3"/>
  <c r="R58" i="2"/>
  <c r="Q58" i="2"/>
  <c r="S58" i="2"/>
  <c r="S60" i="2"/>
  <c r="Q60" i="2"/>
  <c r="R60" i="2"/>
  <c r="P61" i="3"/>
  <c r="P11" i="3"/>
  <c r="P12" i="2"/>
  <c r="P12" i="4"/>
  <c r="R16" i="3"/>
  <c r="P17" i="3"/>
  <c r="P19" i="3"/>
  <c r="P22" i="4"/>
  <c r="P23" i="3"/>
  <c r="P23" i="2"/>
  <c r="P24" i="4"/>
  <c r="R27" i="3"/>
  <c r="S27" i="3"/>
  <c r="Q27" i="3"/>
  <c r="R30" i="3"/>
  <c r="Q30" i="3"/>
  <c r="S30" i="3"/>
  <c r="P30" i="2"/>
  <c r="Q32" i="2"/>
  <c r="R32" i="2"/>
  <c r="S32" i="2"/>
  <c r="S32" i="4"/>
  <c r="Q32" i="4"/>
  <c r="R32" i="4"/>
  <c r="S34" i="3"/>
  <c r="R34" i="3"/>
  <c r="Q34" i="3"/>
  <c r="S35" i="3"/>
  <c r="R35" i="3"/>
  <c r="Q35" i="3"/>
  <c r="P36" i="4"/>
  <c r="P37" i="4"/>
  <c r="P37" i="3"/>
  <c r="P40" i="2"/>
  <c r="P40" i="3"/>
  <c r="P39" i="4"/>
  <c r="AN43" i="4"/>
  <c r="Q43" i="2"/>
  <c r="S43" i="2"/>
  <c r="R43" i="2"/>
  <c r="P45" i="3"/>
  <c r="P45" i="2"/>
  <c r="P46" i="4"/>
  <c r="S46" i="3"/>
  <c r="Q46" i="3"/>
  <c r="R46" i="3"/>
  <c r="P48" i="4"/>
  <c r="P47" i="2"/>
  <c r="P50" i="4"/>
  <c r="P50" i="3"/>
  <c r="Q59" i="3"/>
  <c r="S59" i="3"/>
  <c r="R59" i="3"/>
  <c r="R59" i="2"/>
  <c r="Q59" i="2"/>
  <c r="S59" i="2"/>
  <c r="P60" i="3"/>
  <c r="AK33" i="2"/>
  <c r="AJ33" i="2"/>
  <c r="AI33" i="2"/>
  <c r="P11" i="2"/>
  <c r="P11" i="4"/>
  <c r="Q14" i="3"/>
  <c r="S14" i="3"/>
  <c r="R14" i="3"/>
  <c r="P14" i="4"/>
  <c r="P15" i="3"/>
  <c r="P16" i="2"/>
  <c r="P18" i="2"/>
  <c r="P20" i="2"/>
  <c r="R22" i="3"/>
  <c r="Q22" i="3"/>
  <c r="S22" i="3"/>
  <c r="P22" i="2"/>
  <c r="P21" i="4"/>
  <c r="P23" i="4"/>
  <c r="P26" i="2"/>
  <c r="R26" i="3"/>
  <c r="Q26" i="3"/>
  <c r="S26" i="3"/>
  <c r="Q26" i="4"/>
  <c r="S26" i="4"/>
  <c r="R26" i="4"/>
  <c r="P28" i="2"/>
  <c r="AN29" i="2"/>
  <c r="AH29" i="4"/>
  <c r="P29" i="3"/>
  <c r="P29" i="2"/>
  <c r="S31" i="2"/>
  <c r="R31" i="2"/>
  <c r="Q31" i="2"/>
  <c r="R31" i="4"/>
  <c r="S31" i="4"/>
  <c r="Q31" i="4"/>
  <c r="P34" i="4"/>
  <c r="S35" i="4"/>
  <c r="R35" i="4"/>
  <c r="Q35" i="4"/>
  <c r="P36" i="2"/>
  <c r="P39" i="2"/>
  <c r="P42" i="4"/>
  <c r="R43" i="3"/>
  <c r="S43" i="3"/>
  <c r="Q43" i="3"/>
  <c r="R43" i="4"/>
  <c r="S43" i="4"/>
  <c r="Q43" i="4"/>
  <c r="P45" i="4"/>
  <c r="P47" i="4"/>
  <c r="R49" i="3"/>
  <c r="Q49" i="3"/>
  <c r="S49" i="3"/>
  <c r="P49" i="4"/>
  <c r="R58" i="4"/>
  <c r="Q58" i="4"/>
  <c r="S58" i="4"/>
  <c r="S58" i="3"/>
  <c r="Q58" i="3"/>
  <c r="R58" i="3"/>
  <c r="S60" i="4"/>
  <c r="R60" i="4"/>
  <c r="Q60" i="4"/>
  <c r="J61" i="4"/>
  <c r="V61" i="3"/>
  <c r="AB61" i="3"/>
  <c r="AT61" i="2"/>
  <c r="J61" i="2"/>
  <c r="J61" i="3"/>
  <c r="AT61" i="3"/>
  <c r="AB61" i="2"/>
  <c r="AB61" i="4"/>
  <c r="V61" i="4"/>
  <c r="V61" i="2"/>
  <c r="AT61" i="4"/>
  <c r="J60" i="3"/>
  <c r="V60" i="2"/>
  <c r="AB60" i="2"/>
  <c r="AB60" i="3"/>
  <c r="J60" i="2"/>
  <c r="J60" i="4"/>
  <c r="V60" i="4"/>
  <c r="V60" i="3"/>
  <c r="AB60" i="4"/>
  <c r="AB59" i="2"/>
  <c r="AB59" i="4"/>
  <c r="V59" i="2"/>
  <c r="AT59" i="2"/>
  <c r="AB59" i="3"/>
  <c r="AT58" i="4"/>
  <c r="V59" i="4"/>
  <c r="J59" i="3"/>
  <c r="AT59" i="4"/>
  <c r="V59" i="3"/>
  <c r="J59" i="2"/>
  <c r="AT59" i="3"/>
  <c r="J59" i="4"/>
  <c r="AB58" i="4"/>
  <c r="J58" i="3"/>
  <c r="V58" i="3"/>
  <c r="AT58" i="3"/>
  <c r="V58" i="2"/>
  <c r="J58" i="4"/>
  <c r="AB58" i="2"/>
  <c r="AB58" i="3"/>
  <c r="J58" i="2"/>
  <c r="V58" i="4"/>
  <c r="J57" i="3"/>
  <c r="AB57" i="4"/>
  <c r="AT57" i="3"/>
  <c r="AB57" i="3"/>
  <c r="V57" i="3"/>
  <c r="J57" i="2"/>
  <c r="V57" i="4"/>
  <c r="AT57" i="2"/>
  <c r="V57" i="2"/>
  <c r="J57" i="4"/>
  <c r="AB57" i="2"/>
  <c r="AT57" i="4"/>
  <c r="AB55" i="2"/>
  <c r="J55" i="4"/>
  <c r="AT55" i="4"/>
  <c r="V55" i="4"/>
  <c r="V55" i="3"/>
  <c r="AT55" i="2"/>
  <c r="J55" i="3"/>
  <c r="AB55" i="4"/>
  <c r="AT55" i="3"/>
  <c r="V55" i="2"/>
  <c r="AB55" i="3"/>
  <c r="J55" i="2"/>
  <c r="J53" i="4"/>
  <c r="AB53" i="4"/>
  <c r="V53" i="2"/>
  <c r="AB53" i="2"/>
  <c r="V53" i="4"/>
  <c r="AT53" i="3"/>
  <c r="AB53" i="3"/>
  <c r="J53" i="2"/>
  <c r="V53" i="3"/>
  <c r="AT53" i="2"/>
  <c r="J53" i="3"/>
  <c r="AT53" i="4"/>
  <c r="J51" i="4"/>
  <c r="AB51" i="2"/>
  <c r="V51" i="4"/>
  <c r="AB51" i="4"/>
  <c r="AT51" i="3"/>
  <c r="AT51" i="4"/>
  <c r="V51" i="3"/>
  <c r="J51" i="2"/>
  <c r="AB51" i="3"/>
  <c r="J51" i="3"/>
  <c r="AT51" i="2"/>
  <c r="V51" i="2"/>
  <c r="AT50" i="2"/>
  <c r="J50" i="3"/>
  <c r="AT50" i="3"/>
  <c r="AB50" i="2"/>
  <c r="AT50" i="4"/>
  <c r="V50" i="4"/>
  <c r="AB50" i="3"/>
  <c r="V50" i="3"/>
  <c r="J50" i="2"/>
  <c r="AB50" i="4"/>
  <c r="V50" i="2"/>
  <c r="J50" i="4"/>
  <c r="AT49" i="4"/>
  <c r="AT49" i="2"/>
  <c r="AB49" i="4"/>
  <c r="AT49" i="3"/>
  <c r="J49" i="4"/>
  <c r="AB49" i="2"/>
  <c r="AT47" i="4"/>
  <c r="V49" i="4"/>
  <c r="AB49" i="3"/>
  <c r="AB48" i="3"/>
  <c r="V48" i="2"/>
  <c r="J48" i="4"/>
  <c r="AT48" i="4"/>
  <c r="AT48" i="2"/>
  <c r="J48" i="3"/>
  <c r="V48" i="3"/>
  <c r="AB48" i="4"/>
  <c r="AT48" i="3"/>
  <c r="AB48" i="2"/>
  <c r="V48" i="4"/>
  <c r="J48" i="2"/>
  <c r="AT47" i="3"/>
  <c r="V47" i="2"/>
  <c r="J47" i="4"/>
  <c r="AB47" i="2"/>
  <c r="AT47" i="2"/>
  <c r="J47" i="3"/>
  <c r="V47" i="3"/>
  <c r="AB47" i="3"/>
  <c r="AB47" i="4"/>
  <c r="J47" i="2"/>
  <c r="V47" i="4"/>
  <c r="AT46" i="3"/>
  <c r="V46" i="2"/>
  <c r="AT46" i="4"/>
  <c r="V46" i="3"/>
  <c r="AB46" i="4"/>
  <c r="J46" i="2"/>
  <c r="J46" i="4"/>
  <c r="AB46" i="2"/>
  <c r="AT46" i="2"/>
  <c r="J46" i="3"/>
  <c r="V46" i="4"/>
  <c r="AB46" i="3"/>
  <c r="V44" i="2"/>
  <c r="V44" i="4"/>
  <c r="V44" i="3"/>
  <c r="AB43" i="3"/>
  <c r="V43" i="3"/>
  <c r="AT43" i="3"/>
  <c r="AB43" i="2"/>
  <c r="J43" i="3"/>
  <c r="AT43" i="2"/>
  <c r="AT43" i="4"/>
  <c r="AB43" i="4"/>
  <c r="V43" i="2"/>
  <c r="V43" i="4"/>
  <c r="J43" i="4"/>
  <c r="J43" i="2"/>
  <c r="V39" i="2"/>
  <c r="AT39" i="2"/>
  <c r="J39" i="3"/>
  <c r="AT39" i="4"/>
  <c r="V39" i="3"/>
  <c r="J39" i="4"/>
  <c r="V39" i="4"/>
  <c r="AT39" i="3"/>
  <c r="J39" i="2"/>
  <c r="AT42" i="3"/>
  <c r="V42" i="4"/>
  <c r="AB42" i="3"/>
  <c r="AB42" i="2"/>
  <c r="AB42" i="4"/>
  <c r="J42" i="4"/>
  <c r="AT42" i="2"/>
  <c r="AT42" i="4"/>
  <c r="V40" i="2"/>
  <c r="J40" i="4"/>
  <c r="V40" i="4"/>
  <c r="J40" i="2"/>
  <c r="AB40" i="2"/>
  <c r="AT40" i="4"/>
  <c r="V40" i="3"/>
  <c r="AB40" i="4"/>
  <c r="AT40" i="2"/>
  <c r="AB40" i="3"/>
  <c r="AT40" i="3"/>
  <c r="J40" i="3"/>
  <c r="V38" i="3"/>
  <c r="V38" i="2"/>
  <c r="J38" i="4"/>
  <c r="J38" i="3"/>
  <c r="AT38" i="4"/>
  <c r="AT38" i="2"/>
  <c r="AT38" i="3"/>
  <c r="V38" i="4"/>
  <c r="J38" i="2"/>
  <c r="AT36" i="3"/>
  <c r="V36" i="3"/>
  <c r="J36" i="4"/>
  <c r="V36" i="2"/>
  <c r="AB36" i="4"/>
  <c r="AB36" i="3"/>
  <c r="J36" i="3"/>
  <c r="AT36" i="2"/>
  <c r="J36" i="2"/>
  <c r="AB36" i="2"/>
  <c r="V36" i="4"/>
  <c r="AT36" i="4"/>
  <c r="AB35" i="3"/>
  <c r="AT35" i="2"/>
  <c r="J35" i="2"/>
  <c r="AB35" i="4"/>
  <c r="AT35" i="3"/>
  <c r="J35" i="3"/>
  <c r="V35" i="3"/>
  <c r="J35" i="4"/>
  <c r="AB35" i="2"/>
  <c r="AT35" i="4"/>
  <c r="V35" i="2"/>
  <c r="V35" i="4"/>
  <c r="J34" i="2"/>
  <c r="V34" i="4"/>
  <c r="J34" i="3"/>
  <c r="AT34" i="4"/>
  <c r="J34" i="4"/>
  <c r="AB34" i="2"/>
  <c r="AT34" i="3"/>
  <c r="AB34" i="4"/>
  <c r="AT34" i="2"/>
  <c r="V34" i="3"/>
  <c r="V34" i="2"/>
  <c r="AB34" i="3"/>
  <c r="AT32" i="3"/>
  <c r="V32" i="2"/>
  <c r="AT32" i="2"/>
  <c r="V32" i="4"/>
  <c r="J32" i="3"/>
  <c r="V32" i="3"/>
  <c r="J32" i="2"/>
  <c r="V31" i="2"/>
  <c r="AB32" i="3"/>
  <c r="AB32" i="4"/>
  <c r="AT32" i="4"/>
  <c r="J32" i="4"/>
  <c r="AB32" i="2"/>
  <c r="J31" i="3"/>
  <c r="AB31" i="2"/>
  <c r="AT30" i="2"/>
  <c r="J31" i="4"/>
  <c r="AT31" i="2"/>
  <c r="AT31" i="4"/>
  <c r="J31" i="2"/>
  <c r="V31" i="4"/>
  <c r="V31" i="3"/>
  <c r="AB31" i="3"/>
  <c r="AB31" i="4"/>
  <c r="AT31" i="3"/>
  <c r="J30" i="3"/>
  <c r="J30" i="4"/>
  <c r="AT30" i="3"/>
  <c r="V29" i="4"/>
  <c r="AT30" i="4"/>
  <c r="J30" i="2"/>
  <c r="J29" i="3"/>
  <c r="V29" i="3"/>
  <c r="AT29" i="3"/>
  <c r="AB29" i="2"/>
  <c r="AT29" i="4"/>
  <c r="AB29" i="4"/>
  <c r="AT29" i="2"/>
  <c r="AB29" i="3"/>
  <c r="V29" i="2"/>
  <c r="J29" i="4"/>
  <c r="J29" i="2"/>
  <c r="J28" i="2"/>
  <c r="AB28" i="3"/>
  <c r="AT28" i="4"/>
  <c r="V28" i="4"/>
  <c r="J28" i="4"/>
  <c r="J28" i="3"/>
  <c r="AT28" i="3"/>
  <c r="AB28" i="4"/>
  <c r="V28" i="3"/>
  <c r="AT28" i="2"/>
  <c r="V28" i="2"/>
  <c r="AB28" i="2"/>
  <c r="J27" i="4"/>
  <c r="AB27" i="3"/>
  <c r="J27" i="3"/>
  <c r="V27" i="3"/>
  <c r="V27" i="2"/>
  <c r="AB27" i="2"/>
  <c r="AT27" i="2"/>
  <c r="V27" i="4"/>
  <c r="AT27" i="4"/>
  <c r="J27" i="2"/>
  <c r="AT27" i="3"/>
  <c r="AB27" i="4"/>
  <c r="V26" i="3"/>
  <c r="J26" i="4"/>
  <c r="AB26" i="3"/>
  <c r="AT26" i="3"/>
  <c r="AB26" i="4"/>
  <c r="V26" i="2"/>
  <c r="J26" i="3"/>
  <c r="AB26" i="2"/>
  <c r="AT26" i="4"/>
  <c r="J26" i="2"/>
  <c r="AT26" i="2"/>
  <c r="V26" i="4"/>
  <c r="AB25" i="3"/>
  <c r="AT25" i="2"/>
  <c r="V25" i="3"/>
  <c r="J25" i="2"/>
  <c r="V25" i="2"/>
  <c r="AB25" i="2"/>
  <c r="V25" i="4"/>
  <c r="J25" i="3"/>
  <c r="AT25" i="4"/>
  <c r="AT25" i="3"/>
  <c r="J25" i="4"/>
  <c r="AB25" i="4"/>
  <c r="J24" i="2"/>
  <c r="J24" i="4"/>
  <c r="AB24" i="2"/>
  <c r="AB24" i="4"/>
  <c r="J24" i="3"/>
  <c r="AT24" i="4"/>
  <c r="AT24" i="3"/>
  <c r="V24" i="2"/>
  <c r="AT24" i="2"/>
  <c r="AB24" i="3"/>
  <c r="V24" i="3"/>
  <c r="V24" i="4"/>
  <c r="J23" i="4"/>
  <c r="V23" i="4"/>
  <c r="AB23" i="3"/>
  <c r="AB23" i="2"/>
  <c r="AT23" i="3"/>
  <c r="J23" i="3"/>
  <c r="V23" i="3"/>
  <c r="AB23" i="4"/>
  <c r="AT23" i="2"/>
  <c r="V23" i="2"/>
  <c r="AT23" i="4"/>
  <c r="J23" i="2"/>
  <c r="V22" i="2"/>
  <c r="V22" i="4"/>
  <c r="V22" i="3"/>
  <c r="J21" i="2"/>
  <c r="V21" i="2"/>
  <c r="J21" i="4"/>
  <c r="V21" i="3"/>
  <c r="V21" i="4"/>
  <c r="V20" i="4"/>
  <c r="J21" i="3"/>
  <c r="V20" i="3"/>
  <c r="V20" i="2"/>
  <c r="AT18" i="4"/>
  <c r="AB18" i="2"/>
  <c r="V19" i="4"/>
  <c r="AB19" i="3"/>
  <c r="J19" i="3"/>
  <c r="V19" i="2"/>
  <c r="AT19" i="2"/>
  <c r="AT19" i="4"/>
  <c r="J19" i="2"/>
  <c r="AB19" i="4"/>
  <c r="J19" i="4"/>
  <c r="AB19" i="2"/>
  <c r="V19" i="3"/>
  <c r="AT19" i="3"/>
  <c r="AT18" i="3"/>
  <c r="J18" i="3"/>
  <c r="V18" i="3"/>
  <c r="J18" i="4"/>
  <c r="AT18" i="2"/>
  <c r="V18" i="4"/>
  <c r="J18" i="2"/>
  <c r="AB18" i="4"/>
  <c r="V18" i="2"/>
  <c r="AB18" i="3"/>
  <c r="AB17" i="4"/>
  <c r="J17" i="3"/>
  <c r="AT17" i="2"/>
  <c r="AT17" i="3"/>
  <c r="J17" i="4"/>
  <c r="V17" i="4"/>
  <c r="AB17" i="3"/>
  <c r="AB17" i="2"/>
  <c r="J17" i="2"/>
  <c r="V17" i="2"/>
  <c r="AT17" i="4"/>
  <c r="V17" i="3"/>
  <c r="AT16" i="3"/>
  <c r="AB16" i="2"/>
  <c r="AB16" i="3"/>
  <c r="AT16" i="2"/>
  <c r="AT16" i="4"/>
  <c r="AB16" i="4"/>
  <c r="V16" i="4"/>
  <c r="J16" i="3"/>
  <c r="V16" i="2"/>
  <c r="V16" i="3"/>
  <c r="J16" i="2"/>
  <c r="J16" i="4"/>
  <c r="V15" i="2"/>
  <c r="AB15" i="2"/>
  <c r="V15" i="4"/>
  <c r="J15" i="3"/>
  <c r="V15" i="3"/>
  <c r="AT15" i="4"/>
  <c r="AT15" i="2"/>
  <c r="AB15" i="3"/>
  <c r="AB15" i="4"/>
  <c r="J15" i="4"/>
  <c r="AT15" i="3"/>
  <c r="J15" i="2"/>
  <c r="AB14" i="3"/>
  <c r="V14" i="2"/>
  <c r="AB13" i="4"/>
  <c r="V14" i="4"/>
  <c r="J14" i="2"/>
  <c r="AT14" i="3"/>
  <c r="J14" i="3"/>
  <c r="AT14" i="2"/>
  <c r="AB14" i="2"/>
  <c r="AT14" i="4"/>
  <c r="V14" i="3"/>
  <c r="AB14" i="4"/>
  <c r="J14" i="4"/>
  <c r="AT13" i="3"/>
  <c r="AT13" i="2"/>
  <c r="AT13" i="4"/>
  <c r="V13" i="3"/>
  <c r="J13" i="2"/>
  <c r="J13" i="3"/>
  <c r="V12" i="4"/>
  <c r="AB12" i="4"/>
  <c r="AB13" i="2"/>
  <c r="AB13" i="3"/>
  <c r="J13" i="4"/>
  <c r="V13" i="2"/>
  <c r="V13" i="4"/>
  <c r="AB12" i="2"/>
  <c r="J12" i="4"/>
  <c r="V12" i="3"/>
  <c r="AB12" i="3"/>
  <c r="J12" i="3"/>
  <c r="J12" i="2"/>
  <c r="AT12" i="3"/>
  <c r="AT12" i="2"/>
  <c r="V12" i="2"/>
  <c r="AT12" i="4"/>
  <c r="V11" i="2"/>
  <c r="AT11" i="3"/>
  <c r="AT11" i="2"/>
  <c r="AT11" i="4"/>
  <c r="V11" i="4"/>
  <c r="J11" i="3"/>
  <c r="J11" i="4"/>
  <c r="V11" i="3"/>
  <c r="J11" i="2"/>
  <c r="AW43" i="4" l="1"/>
  <c r="AV43" i="4"/>
  <c r="AW39" i="2"/>
  <c r="AV39" i="2"/>
  <c r="AU39" i="2"/>
  <c r="Y55" i="3"/>
  <c r="X55" i="3"/>
  <c r="W55" i="3"/>
  <c r="M55" i="3"/>
  <c r="L55" i="3"/>
  <c r="K55" i="3"/>
  <c r="AU43" i="4"/>
  <c r="AU43" i="3"/>
  <c r="AW43" i="3"/>
  <c r="AV43" i="3"/>
  <c r="X39" i="2"/>
  <c r="W39" i="2"/>
  <c r="Y39" i="2"/>
  <c r="X39" i="4"/>
  <c r="W39" i="4"/>
  <c r="Y39" i="4"/>
  <c r="M39" i="4"/>
  <c r="L39" i="4"/>
  <c r="K39" i="4"/>
  <c r="L57" i="2"/>
  <c r="K57" i="2"/>
  <c r="M57" i="2"/>
  <c r="T16" i="3"/>
  <c r="S39" i="2"/>
  <c r="Q39" i="2"/>
  <c r="R39" i="2"/>
  <c r="S42" i="4"/>
  <c r="Q42" i="4"/>
  <c r="R42" i="4"/>
  <c r="Q55" i="2"/>
  <c r="R55" i="2"/>
  <c r="S55" i="2"/>
  <c r="Q17" i="2"/>
  <c r="R17" i="2"/>
  <c r="S17" i="2"/>
  <c r="Q21" i="3"/>
  <c r="S21" i="3"/>
  <c r="T53" i="4"/>
  <c r="T43" i="4"/>
  <c r="AL33" i="2"/>
  <c r="T31" i="2"/>
  <c r="T12" i="3"/>
  <c r="T35" i="4"/>
  <c r="T32" i="4"/>
  <c r="T31" i="4"/>
  <c r="T59" i="3"/>
  <c r="T51" i="4"/>
  <c r="AL33" i="4"/>
  <c r="T57" i="4"/>
  <c r="T35" i="2"/>
  <c r="T30" i="3"/>
  <c r="T58" i="2"/>
  <c r="T53" i="3"/>
  <c r="T13" i="3"/>
  <c r="T32" i="3"/>
  <c r="T26" i="4"/>
  <c r="T60" i="2"/>
  <c r="T59" i="4"/>
  <c r="T60" i="4"/>
  <c r="T58" i="4"/>
  <c r="T43" i="2"/>
  <c r="T57" i="3"/>
  <c r="T51" i="3"/>
  <c r="T20" i="3"/>
  <c r="T20" i="4"/>
  <c r="T57" i="2"/>
  <c r="T51" i="2"/>
  <c r="AR29" i="3"/>
  <c r="AV11" i="4"/>
  <c r="AW11" i="4"/>
  <c r="AU11" i="4"/>
  <c r="L12" i="3"/>
  <c r="M12" i="3"/>
  <c r="K12" i="3"/>
  <c r="K13" i="3"/>
  <c r="L13" i="3"/>
  <c r="M13" i="3"/>
  <c r="W15" i="2"/>
  <c r="X15" i="2"/>
  <c r="Y15" i="2"/>
  <c r="AV16" i="2"/>
  <c r="AU16" i="2"/>
  <c r="AW16" i="2"/>
  <c r="W19" i="2"/>
  <c r="X19" i="2"/>
  <c r="Y19" i="2"/>
  <c r="K21" i="2"/>
  <c r="L21" i="2"/>
  <c r="M21" i="2"/>
  <c r="W22" i="4"/>
  <c r="X22" i="4"/>
  <c r="Y22" i="4"/>
  <c r="AC23" i="3"/>
  <c r="AE23" i="3"/>
  <c r="AD23" i="3"/>
  <c r="X25" i="4"/>
  <c r="W25" i="4"/>
  <c r="Y25" i="4"/>
  <c r="AC26" i="4"/>
  <c r="AD26" i="4"/>
  <c r="AW27" i="2"/>
  <c r="AV27" i="2"/>
  <c r="AU27" i="2"/>
  <c r="AU28" i="2"/>
  <c r="AV28" i="2"/>
  <c r="AW28" i="2"/>
  <c r="M31" i="3"/>
  <c r="L31" i="3"/>
  <c r="K31" i="3"/>
  <c r="AU32" i="4"/>
  <c r="AW32" i="4"/>
  <c r="AV32" i="4"/>
  <c r="AW32" i="2"/>
  <c r="AV32" i="2"/>
  <c r="AU32" i="2"/>
  <c r="AD34" i="2"/>
  <c r="AC34" i="2"/>
  <c r="AE34" i="2"/>
  <c r="AU35" i="3"/>
  <c r="AW35" i="3"/>
  <c r="AV35" i="3"/>
  <c r="M36" i="2"/>
  <c r="L36" i="2"/>
  <c r="K36" i="2"/>
  <c r="W38" i="4"/>
  <c r="Y38" i="4"/>
  <c r="X38" i="4"/>
  <c r="AV38" i="4"/>
  <c r="AW38" i="4"/>
  <c r="AU38" i="4"/>
  <c r="AV40" i="3"/>
  <c r="AW40" i="3"/>
  <c r="AU40" i="3"/>
  <c r="K39" i="2"/>
  <c r="L39" i="2"/>
  <c r="M39" i="2"/>
  <c r="K43" i="2"/>
  <c r="L43" i="2"/>
  <c r="M43" i="2"/>
  <c r="AE43" i="2"/>
  <c r="AC43" i="2"/>
  <c r="AD43" i="2"/>
  <c r="W43" i="3"/>
  <c r="Y43" i="3"/>
  <c r="X43" i="3"/>
  <c r="K46" i="3"/>
  <c r="L46" i="3"/>
  <c r="M46" i="3"/>
  <c r="AE46" i="2"/>
  <c r="AC46" i="2"/>
  <c r="AD46" i="2"/>
  <c r="K47" i="3"/>
  <c r="M47" i="3"/>
  <c r="L47" i="3"/>
  <c r="AD47" i="2"/>
  <c r="AC47" i="2"/>
  <c r="AE47" i="2"/>
  <c r="AV48" i="3"/>
  <c r="AW48" i="3"/>
  <c r="AU48" i="3"/>
  <c r="W51" i="3"/>
  <c r="Y51" i="3"/>
  <c r="X51" i="3"/>
  <c r="AU51" i="3"/>
  <c r="AW51" i="3"/>
  <c r="AV51" i="3"/>
  <c r="K51" i="4"/>
  <c r="M51" i="4"/>
  <c r="L51" i="4"/>
  <c r="AU53" i="4"/>
  <c r="AV53" i="4"/>
  <c r="AW53" i="4"/>
  <c r="Y53" i="4"/>
  <c r="W53" i="4"/>
  <c r="X53" i="4"/>
  <c r="D54" i="4"/>
  <c r="AW55" i="2"/>
  <c r="AV55" i="2"/>
  <c r="AU55" i="2"/>
  <c r="AU57" i="4"/>
  <c r="AV57" i="4"/>
  <c r="AW57" i="4"/>
  <c r="M57" i="4"/>
  <c r="L57" i="4"/>
  <c r="K57" i="4"/>
  <c r="Y57" i="4"/>
  <c r="W57" i="4"/>
  <c r="X57" i="4"/>
  <c r="AC57" i="4"/>
  <c r="AE57" i="4"/>
  <c r="AD57" i="4"/>
  <c r="M58" i="2"/>
  <c r="K58" i="2"/>
  <c r="L58" i="2"/>
  <c r="AC58" i="2"/>
  <c r="AD58" i="2"/>
  <c r="AE58" i="2"/>
  <c r="AU58" i="3"/>
  <c r="AV58" i="3"/>
  <c r="AW58" i="3"/>
  <c r="AE58" i="4"/>
  <c r="AD58" i="4"/>
  <c r="AC58" i="4"/>
  <c r="AV59" i="4"/>
  <c r="AU59" i="4"/>
  <c r="AW59" i="4"/>
  <c r="X59" i="4"/>
  <c r="W59" i="4"/>
  <c r="Y59" i="4"/>
  <c r="AC60" i="4"/>
  <c r="AD60" i="4"/>
  <c r="AE60" i="4"/>
  <c r="Y60" i="3"/>
  <c r="W60" i="3"/>
  <c r="X60" i="3"/>
  <c r="AC60" i="3"/>
  <c r="AD60" i="3"/>
  <c r="AE60" i="3"/>
  <c r="AU61" i="4"/>
  <c r="AW61" i="4"/>
  <c r="AV61" i="4"/>
  <c r="K61" i="3"/>
  <c r="L61" i="3"/>
  <c r="M61" i="3"/>
  <c r="K61" i="2"/>
  <c r="L61" i="2"/>
  <c r="M61" i="2"/>
  <c r="T49" i="3"/>
  <c r="T26" i="3"/>
  <c r="Q55" i="4"/>
  <c r="S55" i="4"/>
  <c r="R55" i="4"/>
  <c r="T47" i="3"/>
  <c r="T36" i="3"/>
  <c r="T28" i="3"/>
  <c r="Q16" i="4"/>
  <c r="R16" i="4"/>
  <c r="S16" i="4"/>
  <c r="R15" i="2"/>
  <c r="Q15" i="2"/>
  <c r="S15" i="2"/>
  <c r="L11" i="2"/>
  <c r="K11" i="2"/>
  <c r="M11" i="2"/>
  <c r="Y11" i="4"/>
  <c r="W11" i="4"/>
  <c r="X11" i="4"/>
  <c r="W11" i="2"/>
  <c r="Y11" i="2"/>
  <c r="X11" i="2"/>
  <c r="AU12" i="2"/>
  <c r="AV12" i="2"/>
  <c r="AW12" i="2"/>
  <c r="D11" i="4"/>
  <c r="X12" i="3"/>
  <c r="W12" i="3"/>
  <c r="Y12" i="3"/>
  <c r="L13" i="4"/>
  <c r="M13" i="4"/>
  <c r="K13" i="4"/>
  <c r="AC12" i="4"/>
  <c r="AE12" i="4"/>
  <c r="AD12" i="4"/>
  <c r="Y12" i="4"/>
  <c r="W12" i="4"/>
  <c r="X12" i="4"/>
  <c r="L13" i="2"/>
  <c r="K13" i="2"/>
  <c r="M13" i="2"/>
  <c r="AW13" i="4"/>
  <c r="AV13" i="4"/>
  <c r="AU13" i="4"/>
  <c r="AW13" i="3"/>
  <c r="AU13" i="3"/>
  <c r="AV13" i="3"/>
  <c r="W14" i="3"/>
  <c r="X14" i="3"/>
  <c r="Y14" i="3"/>
  <c r="D13" i="4"/>
  <c r="AE14" i="2"/>
  <c r="AC14" i="2"/>
  <c r="AD14" i="2"/>
  <c r="L14" i="3"/>
  <c r="K14" i="3"/>
  <c r="M14" i="3"/>
  <c r="AV15" i="2"/>
  <c r="AU15" i="2"/>
  <c r="AW15" i="2"/>
  <c r="W15" i="4"/>
  <c r="Y15" i="4"/>
  <c r="X15" i="4"/>
  <c r="Y16" i="3"/>
  <c r="W16" i="3"/>
  <c r="X16" i="3"/>
  <c r="AC16" i="4"/>
  <c r="AE16" i="4"/>
  <c r="AD16" i="4"/>
  <c r="AV16" i="4"/>
  <c r="AU16" i="4"/>
  <c r="AW16" i="4"/>
  <c r="AE16" i="2"/>
  <c r="AC16" i="2"/>
  <c r="AD16" i="2"/>
  <c r="Y17" i="3"/>
  <c r="X17" i="3"/>
  <c r="W17" i="3"/>
  <c r="X17" i="2"/>
  <c r="Y17" i="2"/>
  <c r="W17" i="2"/>
  <c r="L17" i="2"/>
  <c r="M17" i="2"/>
  <c r="K17" i="2"/>
  <c r="AD17" i="3"/>
  <c r="AE17" i="3"/>
  <c r="AC17" i="3"/>
  <c r="M17" i="4"/>
  <c r="K17" i="4"/>
  <c r="L17" i="4"/>
  <c r="AV17" i="2"/>
  <c r="AU17" i="2"/>
  <c r="AW17" i="2"/>
  <c r="Y18" i="2"/>
  <c r="X18" i="2"/>
  <c r="W18" i="2"/>
  <c r="L19" i="4"/>
  <c r="M19" i="4"/>
  <c r="K19" i="4"/>
  <c r="L19" i="2"/>
  <c r="K19" i="2"/>
  <c r="M19" i="2"/>
  <c r="AV19" i="2"/>
  <c r="AW19" i="2"/>
  <c r="AU19" i="2"/>
  <c r="W20" i="2"/>
  <c r="X20" i="2"/>
  <c r="Y20" i="2"/>
  <c r="D20" i="4"/>
  <c r="AU23" i="4"/>
  <c r="AV23" i="4"/>
  <c r="Y23" i="2"/>
  <c r="X23" i="2"/>
  <c r="W23" i="2"/>
  <c r="Y23" i="3"/>
  <c r="X23" i="3"/>
  <c r="W23" i="3"/>
  <c r="L23" i="3"/>
  <c r="M23" i="3"/>
  <c r="K23" i="3"/>
  <c r="AU23" i="3"/>
  <c r="AW23" i="3"/>
  <c r="AV23" i="3"/>
  <c r="AE24" i="3"/>
  <c r="AC24" i="3"/>
  <c r="AD24" i="3"/>
  <c r="W24" i="2"/>
  <c r="X24" i="2"/>
  <c r="Y24" i="2"/>
  <c r="AU24" i="3"/>
  <c r="AW24" i="3"/>
  <c r="AV24" i="3"/>
  <c r="M24" i="2"/>
  <c r="L24" i="2"/>
  <c r="K24" i="2"/>
  <c r="L25" i="4"/>
  <c r="M25" i="4"/>
  <c r="K25" i="4"/>
  <c r="AV25" i="2"/>
  <c r="AU25" i="2"/>
  <c r="AW25" i="2"/>
  <c r="AW26" i="4"/>
  <c r="AU26" i="4"/>
  <c r="AV26" i="4"/>
  <c r="Y26" i="2"/>
  <c r="X26" i="2"/>
  <c r="W26" i="2"/>
  <c r="AE27" i="4"/>
  <c r="AD27" i="4"/>
  <c r="AC27" i="4"/>
  <c r="AE27" i="2"/>
  <c r="AD27" i="2"/>
  <c r="AC27" i="2"/>
  <c r="AC28" i="4"/>
  <c r="AE28" i="4"/>
  <c r="AD28" i="4"/>
  <c r="AW28" i="3"/>
  <c r="AV28" i="3"/>
  <c r="AU28" i="3"/>
  <c r="W29" i="2"/>
  <c r="Y29" i="2"/>
  <c r="X29" i="2"/>
  <c r="AW29" i="4"/>
  <c r="AV29" i="4"/>
  <c r="AU29" i="4"/>
  <c r="AU30" i="4"/>
  <c r="AW30" i="4"/>
  <c r="AV30" i="4"/>
  <c r="W29" i="4"/>
  <c r="X29" i="4"/>
  <c r="Y29" i="4"/>
  <c r="M30" i="3"/>
  <c r="L30" i="3"/>
  <c r="K30" i="3"/>
  <c r="AU31" i="3"/>
  <c r="AV31" i="3"/>
  <c r="AW31" i="3"/>
  <c r="M31" i="2"/>
  <c r="L31" i="2"/>
  <c r="K31" i="2"/>
  <c r="AD32" i="4"/>
  <c r="AE32" i="4"/>
  <c r="AC32" i="4"/>
  <c r="AW32" i="3"/>
  <c r="AV32" i="3"/>
  <c r="AU32" i="3"/>
  <c r="Y34" i="3"/>
  <c r="X34" i="3"/>
  <c r="W34" i="3"/>
  <c r="AW34" i="3"/>
  <c r="AU34" i="3"/>
  <c r="AV34" i="3"/>
  <c r="L34" i="4"/>
  <c r="K34" i="4"/>
  <c r="M34" i="4"/>
  <c r="AU34" i="4"/>
  <c r="AV34" i="4"/>
  <c r="AW34" i="4"/>
  <c r="X35" i="4"/>
  <c r="Y35" i="4"/>
  <c r="W35" i="4"/>
  <c r="AD35" i="4"/>
  <c r="AE35" i="4"/>
  <c r="AC35" i="4"/>
  <c r="AV36" i="4"/>
  <c r="AW36" i="4"/>
  <c r="AU36" i="4"/>
  <c r="AV36" i="2"/>
  <c r="AW36" i="2"/>
  <c r="AU36" i="2"/>
  <c r="X36" i="3"/>
  <c r="W36" i="3"/>
  <c r="Y36" i="3"/>
  <c r="K38" i="4"/>
  <c r="L38" i="4"/>
  <c r="M38" i="4"/>
  <c r="W40" i="4"/>
  <c r="Y40" i="4"/>
  <c r="X40" i="4"/>
  <c r="M42" i="2"/>
  <c r="L42" i="2"/>
  <c r="K42" i="2"/>
  <c r="AV42" i="2"/>
  <c r="AU42" i="2"/>
  <c r="AW42" i="2"/>
  <c r="AV39" i="4"/>
  <c r="AU39" i="4"/>
  <c r="AW39" i="4"/>
  <c r="W43" i="4"/>
  <c r="X43" i="4"/>
  <c r="Y43" i="4"/>
  <c r="AU43" i="2"/>
  <c r="AW43" i="2"/>
  <c r="AV43" i="2"/>
  <c r="X44" i="4"/>
  <c r="Y44" i="4"/>
  <c r="W44" i="4"/>
  <c r="X46" i="4"/>
  <c r="W46" i="4"/>
  <c r="Y46" i="4"/>
  <c r="W46" i="3"/>
  <c r="X46" i="3"/>
  <c r="Y46" i="3"/>
  <c r="W46" i="2"/>
  <c r="X46" i="2"/>
  <c r="Y46" i="2"/>
  <c r="X47" i="4"/>
  <c r="W47" i="4"/>
  <c r="Y47" i="4"/>
  <c r="AC47" i="4"/>
  <c r="AD47" i="4"/>
  <c r="AE47" i="4"/>
  <c r="L47" i="4"/>
  <c r="K47" i="4"/>
  <c r="M47" i="4"/>
  <c r="M48" i="2"/>
  <c r="L48" i="2"/>
  <c r="K48" i="2"/>
  <c r="X48" i="3"/>
  <c r="Y48" i="3"/>
  <c r="W48" i="3"/>
  <c r="L48" i="3"/>
  <c r="K48" i="3"/>
  <c r="M48" i="3"/>
  <c r="AU48" i="2"/>
  <c r="AW48" i="2"/>
  <c r="AV48" i="2"/>
  <c r="T35" i="3"/>
  <c r="S17" i="3"/>
  <c r="Q17" i="3"/>
  <c r="R17" i="3"/>
  <c r="AI69" i="3"/>
  <c r="AL29" i="3"/>
  <c r="T18" i="3"/>
  <c r="R21" i="3"/>
  <c r="T53" i="2"/>
  <c r="T39" i="3"/>
  <c r="T25" i="3"/>
  <c r="R25" i="2"/>
  <c r="Q25" i="2"/>
  <c r="S25" i="2"/>
  <c r="D12" i="4"/>
  <c r="L12" i="4"/>
  <c r="K12" i="4"/>
  <c r="M12" i="4"/>
  <c r="D14" i="4"/>
  <c r="AW14" i="3"/>
  <c r="AU14" i="3"/>
  <c r="AV14" i="3"/>
  <c r="AE14" i="3"/>
  <c r="AC14" i="3"/>
  <c r="AD14" i="3"/>
  <c r="M16" i="4"/>
  <c r="K16" i="4"/>
  <c r="L16" i="4"/>
  <c r="W19" i="3"/>
  <c r="X19" i="3"/>
  <c r="Y19" i="3"/>
  <c r="AU19" i="4"/>
  <c r="AW19" i="4"/>
  <c r="AV19" i="4"/>
  <c r="W25" i="3"/>
  <c r="X25" i="3"/>
  <c r="Y25" i="3"/>
  <c r="X32" i="2"/>
  <c r="Y32" i="2"/>
  <c r="W32" i="2"/>
  <c r="AD34" i="3"/>
  <c r="AC34" i="3"/>
  <c r="AE34" i="3"/>
  <c r="AU34" i="2"/>
  <c r="AV34" i="2"/>
  <c r="AW34" i="2"/>
  <c r="L34" i="3"/>
  <c r="M34" i="3"/>
  <c r="K34" i="3"/>
  <c r="W34" i="4"/>
  <c r="X34" i="4"/>
  <c r="Y34" i="4"/>
  <c r="X35" i="2"/>
  <c r="Y35" i="2"/>
  <c r="W35" i="2"/>
  <c r="M35" i="3"/>
  <c r="K35" i="3"/>
  <c r="L35" i="3"/>
  <c r="K35" i="2"/>
  <c r="M35" i="2"/>
  <c r="L35" i="2"/>
  <c r="AD36" i="2"/>
  <c r="AE36" i="2"/>
  <c r="AC36" i="2"/>
  <c r="M36" i="3"/>
  <c r="L36" i="3"/>
  <c r="K36" i="3"/>
  <c r="AC36" i="3"/>
  <c r="AE36" i="3"/>
  <c r="AD36" i="3"/>
  <c r="AC36" i="4"/>
  <c r="AD36" i="4"/>
  <c r="AE36" i="4"/>
  <c r="M36" i="4"/>
  <c r="L36" i="4"/>
  <c r="K36" i="4"/>
  <c r="W38" i="2"/>
  <c r="Y38" i="2"/>
  <c r="X38" i="2"/>
  <c r="Y38" i="3"/>
  <c r="X38" i="3"/>
  <c r="W38" i="3"/>
  <c r="M40" i="3"/>
  <c r="L40" i="3"/>
  <c r="K40" i="3"/>
  <c r="AV40" i="2"/>
  <c r="AW40" i="2"/>
  <c r="AU40" i="2"/>
  <c r="AD40" i="2"/>
  <c r="AC40" i="2"/>
  <c r="AE40" i="2"/>
  <c r="K40" i="2"/>
  <c r="M40" i="2"/>
  <c r="L40" i="2"/>
  <c r="Y40" i="2"/>
  <c r="W40" i="2"/>
  <c r="X40" i="2"/>
  <c r="AU42" i="4"/>
  <c r="AW42" i="4"/>
  <c r="AV42" i="4"/>
  <c r="Y42" i="2"/>
  <c r="X42" i="2"/>
  <c r="W42" i="2"/>
  <c r="AC42" i="3"/>
  <c r="AE42" i="3"/>
  <c r="AD42" i="3"/>
  <c r="W42" i="4"/>
  <c r="X42" i="4"/>
  <c r="Y42" i="4"/>
  <c r="W42" i="3"/>
  <c r="X42" i="3"/>
  <c r="Y42" i="3"/>
  <c r="AU39" i="3"/>
  <c r="AW39" i="3"/>
  <c r="AV39" i="3"/>
  <c r="W39" i="3"/>
  <c r="Y39" i="3"/>
  <c r="X39" i="3"/>
  <c r="K39" i="3"/>
  <c r="M39" i="3"/>
  <c r="L39" i="3"/>
  <c r="Y43" i="2"/>
  <c r="X43" i="2"/>
  <c r="W43" i="2"/>
  <c r="AE43" i="3"/>
  <c r="AD43" i="3"/>
  <c r="AC43" i="3"/>
  <c r="K46" i="4"/>
  <c r="M46" i="4"/>
  <c r="L46" i="4"/>
  <c r="AD46" i="4"/>
  <c r="AC46" i="4"/>
  <c r="AE46" i="4"/>
  <c r="AU46" i="3"/>
  <c r="AW46" i="3"/>
  <c r="AV46" i="3"/>
  <c r="AW47" i="3"/>
  <c r="AU47" i="3"/>
  <c r="AV47" i="3"/>
  <c r="X48" i="4"/>
  <c r="W48" i="4"/>
  <c r="Y48" i="4"/>
  <c r="AD48" i="4"/>
  <c r="AE48" i="4"/>
  <c r="AC48" i="4"/>
  <c r="W48" i="2"/>
  <c r="Y48" i="2"/>
  <c r="X48" i="2"/>
  <c r="Y49" i="2"/>
  <c r="X49" i="2"/>
  <c r="W49" i="2"/>
  <c r="W49" i="3"/>
  <c r="Y49" i="3"/>
  <c r="X49" i="3"/>
  <c r="AC49" i="4"/>
  <c r="AE49" i="4"/>
  <c r="AD49" i="4"/>
  <c r="W50" i="2"/>
  <c r="X50" i="2"/>
  <c r="Y50" i="2"/>
  <c r="X50" i="3"/>
  <c r="W50" i="3"/>
  <c r="Y50" i="3"/>
  <c r="AE50" i="3"/>
  <c r="AD50" i="3"/>
  <c r="AC50" i="3"/>
  <c r="W50" i="4"/>
  <c r="Y50" i="4"/>
  <c r="X50" i="4"/>
  <c r="T58" i="3"/>
  <c r="R49" i="4"/>
  <c r="S49" i="4"/>
  <c r="Q49" i="4"/>
  <c r="T43" i="3"/>
  <c r="Q11" i="4"/>
  <c r="R11" i="4"/>
  <c r="S11" i="4"/>
  <c r="T32" i="2"/>
  <c r="T27" i="3"/>
  <c r="T55" i="3"/>
  <c r="S42" i="2"/>
  <c r="Q42" i="2"/>
  <c r="R42" i="2"/>
  <c r="X12" i="2"/>
  <c r="Y12" i="2"/>
  <c r="W12" i="2"/>
  <c r="Y13" i="3"/>
  <c r="X13" i="3"/>
  <c r="W13" i="3"/>
  <c r="M14" i="4"/>
  <c r="L14" i="4"/>
  <c r="K14" i="4"/>
  <c r="D15" i="4"/>
  <c r="W18" i="4"/>
  <c r="Y18" i="4"/>
  <c r="X18" i="4"/>
  <c r="AU18" i="3"/>
  <c r="AW18" i="3"/>
  <c r="AV18" i="3"/>
  <c r="AD19" i="3"/>
  <c r="AC19" i="3"/>
  <c r="AE19" i="3"/>
  <c r="L21" i="3"/>
  <c r="K21" i="3"/>
  <c r="M21" i="3"/>
  <c r="Y21" i="3"/>
  <c r="W21" i="3"/>
  <c r="X21" i="3"/>
  <c r="AD23" i="2"/>
  <c r="AE23" i="2"/>
  <c r="AC23" i="2"/>
  <c r="M24" i="3"/>
  <c r="K24" i="3"/>
  <c r="L24" i="3"/>
  <c r="D23" i="4"/>
  <c r="K26" i="2"/>
  <c r="M26" i="2"/>
  <c r="L26" i="2"/>
  <c r="D25" i="4"/>
  <c r="AE26" i="3"/>
  <c r="AD26" i="3"/>
  <c r="AC26" i="3"/>
  <c r="AE27" i="3"/>
  <c r="AD27" i="3"/>
  <c r="AC27" i="3"/>
  <c r="X28" i="2"/>
  <c r="W28" i="2"/>
  <c r="Y28" i="2"/>
  <c r="M28" i="2"/>
  <c r="K28" i="2"/>
  <c r="L28" i="2"/>
  <c r="L29" i="2"/>
  <c r="K29" i="2"/>
  <c r="M29" i="2"/>
  <c r="AD29" i="4"/>
  <c r="AC29" i="4"/>
  <c r="AE29" i="4"/>
  <c r="AU29" i="3"/>
  <c r="AV29" i="3"/>
  <c r="AW29" i="3"/>
  <c r="M30" i="2"/>
  <c r="K30" i="2"/>
  <c r="L30" i="2"/>
  <c r="X31" i="4"/>
  <c r="Y31" i="4"/>
  <c r="W31" i="4"/>
  <c r="AV31" i="2"/>
  <c r="AW31" i="2"/>
  <c r="AU31" i="2"/>
  <c r="AV30" i="2"/>
  <c r="AW30" i="2"/>
  <c r="AU30" i="2"/>
  <c r="W32" i="3"/>
  <c r="X32" i="3"/>
  <c r="Y32" i="3"/>
  <c r="AC34" i="4"/>
  <c r="AE34" i="4"/>
  <c r="AD34" i="4"/>
  <c r="K34" i="2"/>
  <c r="L34" i="2"/>
  <c r="M34" i="2"/>
  <c r="Y36" i="4"/>
  <c r="W36" i="4"/>
  <c r="X36" i="4"/>
  <c r="AU36" i="3"/>
  <c r="AW36" i="3"/>
  <c r="AV36" i="3"/>
  <c r="AD40" i="4"/>
  <c r="AC40" i="4"/>
  <c r="AE40" i="4"/>
  <c r="AV40" i="4"/>
  <c r="AU40" i="4"/>
  <c r="AW40" i="4"/>
  <c r="AW11" i="2"/>
  <c r="AU11" i="2"/>
  <c r="AV11" i="2"/>
  <c r="AV11" i="3"/>
  <c r="AU11" i="3"/>
  <c r="AW11" i="3"/>
  <c r="AV12" i="4"/>
  <c r="AU12" i="4"/>
  <c r="AW12" i="4"/>
  <c r="AV12" i="3"/>
  <c r="AU12" i="3"/>
  <c r="AW12" i="3"/>
  <c r="K12" i="2"/>
  <c r="L12" i="2"/>
  <c r="M12" i="2"/>
  <c r="Y13" i="4"/>
  <c r="X13" i="4"/>
  <c r="W13" i="4"/>
  <c r="AD13" i="2"/>
  <c r="AE13" i="2"/>
  <c r="AC13" i="2"/>
  <c r="AE14" i="4"/>
  <c r="AC14" i="4"/>
  <c r="AD14" i="4"/>
  <c r="K14" i="2"/>
  <c r="M14" i="2"/>
  <c r="L14" i="2"/>
  <c r="Y14" i="4"/>
  <c r="W14" i="4"/>
  <c r="X14" i="4"/>
  <c r="L15" i="2"/>
  <c r="K15" i="2"/>
  <c r="M15" i="2"/>
  <c r="L15" i="4"/>
  <c r="M15" i="4"/>
  <c r="K15" i="4"/>
  <c r="AD15" i="3"/>
  <c r="AE15" i="3"/>
  <c r="AC15" i="3"/>
  <c r="AE15" i="2"/>
  <c r="AD15" i="2"/>
  <c r="AC15" i="2"/>
  <c r="M16" i="2"/>
  <c r="K16" i="2"/>
  <c r="L16" i="2"/>
  <c r="AD16" i="3"/>
  <c r="AE16" i="3"/>
  <c r="AC16" i="3"/>
  <c r="AW16" i="3"/>
  <c r="AV16" i="3"/>
  <c r="AU16" i="3"/>
  <c r="AD17" i="2"/>
  <c r="AC17" i="2"/>
  <c r="AE17" i="2"/>
  <c r="K17" i="3"/>
  <c r="L17" i="3"/>
  <c r="M17" i="3"/>
  <c r="AD18" i="4"/>
  <c r="AC18" i="4"/>
  <c r="AE18" i="4"/>
  <c r="AW18" i="2"/>
  <c r="AU18" i="2"/>
  <c r="AV18" i="2"/>
  <c r="D18" i="4"/>
  <c r="AD19" i="2"/>
  <c r="AC19" i="2"/>
  <c r="AE19" i="2"/>
  <c r="K19" i="3"/>
  <c r="M19" i="3"/>
  <c r="L19" i="3"/>
  <c r="X19" i="4"/>
  <c r="Y19" i="4"/>
  <c r="W19" i="4"/>
  <c r="X20" i="3"/>
  <c r="Y20" i="3"/>
  <c r="W20" i="3"/>
  <c r="D19" i="4"/>
  <c r="X20" i="4"/>
  <c r="W20" i="4"/>
  <c r="Y20" i="4"/>
  <c r="Y21" i="4"/>
  <c r="X21" i="4"/>
  <c r="W21" i="4"/>
  <c r="W21" i="2"/>
  <c r="Y21" i="2"/>
  <c r="X21" i="2"/>
  <c r="Y22" i="2"/>
  <c r="W22" i="2"/>
  <c r="X22" i="2"/>
  <c r="D22" i="4"/>
  <c r="L23" i="2"/>
  <c r="M23" i="2"/>
  <c r="K23" i="2"/>
  <c r="AU23" i="2"/>
  <c r="AW23" i="2"/>
  <c r="AV23" i="2"/>
  <c r="W23" i="4"/>
  <c r="Y23" i="4"/>
  <c r="X23" i="4"/>
  <c r="K23" i="4"/>
  <c r="M23" i="4"/>
  <c r="L23" i="4"/>
  <c r="X24" i="4"/>
  <c r="W24" i="4"/>
  <c r="Y24" i="4"/>
  <c r="X24" i="3"/>
  <c r="W24" i="3"/>
  <c r="Y24" i="3"/>
  <c r="AE24" i="2"/>
  <c r="AD24" i="2"/>
  <c r="AC24" i="2"/>
  <c r="AC25" i="4"/>
  <c r="AD25" i="4"/>
  <c r="AW25" i="3"/>
  <c r="AV25" i="3"/>
  <c r="AU25" i="3"/>
  <c r="L25" i="3"/>
  <c r="K25" i="3"/>
  <c r="M25" i="3"/>
  <c r="AC25" i="2"/>
  <c r="AD25" i="2"/>
  <c r="AE25" i="2"/>
  <c r="AD25" i="3"/>
  <c r="AE25" i="3"/>
  <c r="AC25" i="3"/>
  <c r="X26" i="4"/>
  <c r="W26" i="4"/>
  <c r="Y26" i="4"/>
  <c r="K26" i="3"/>
  <c r="L26" i="3"/>
  <c r="M26" i="3"/>
  <c r="W26" i="3"/>
  <c r="Y26" i="3"/>
  <c r="X26" i="3"/>
  <c r="AV27" i="3"/>
  <c r="AW27" i="3"/>
  <c r="AU27" i="3"/>
  <c r="M27" i="2"/>
  <c r="L27" i="2"/>
  <c r="K27" i="2"/>
  <c r="AU27" i="4"/>
  <c r="AW27" i="4"/>
  <c r="AV27" i="4"/>
  <c r="Y27" i="4"/>
  <c r="X27" i="4"/>
  <c r="W27" i="4"/>
  <c r="W27" i="2"/>
  <c r="X27" i="2"/>
  <c r="Y27" i="2"/>
  <c r="L27" i="4"/>
  <c r="M27" i="4"/>
  <c r="K27" i="4"/>
  <c r="AD28" i="2"/>
  <c r="AC28" i="2"/>
  <c r="AE28" i="2"/>
  <c r="X28" i="3"/>
  <c r="Y28" i="3"/>
  <c r="W28" i="3"/>
  <c r="K28" i="3"/>
  <c r="M28" i="3"/>
  <c r="L28" i="3"/>
  <c r="L28" i="4"/>
  <c r="K28" i="4"/>
  <c r="M28" i="4"/>
  <c r="W28" i="4"/>
  <c r="X28" i="4"/>
  <c r="Y28" i="4"/>
  <c r="AW28" i="4"/>
  <c r="AV28" i="4"/>
  <c r="AU28" i="4"/>
  <c r="AC29" i="3"/>
  <c r="AD29" i="3"/>
  <c r="AE29" i="3"/>
  <c r="AU29" i="2"/>
  <c r="AW29" i="2"/>
  <c r="AV29" i="2"/>
  <c r="AD29" i="2"/>
  <c r="AC29" i="2"/>
  <c r="AE29" i="2"/>
  <c r="L29" i="3"/>
  <c r="K29" i="3"/>
  <c r="M29" i="3"/>
  <c r="AE31" i="3"/>
  <c r="AD31" i="3"/>
  <c r="AC31" i="3"/>
  <c r="X31" i="3"/>
  <c r="W31" i="3"/>
  <c r="Y31" i="3"/>
  <c r="K31" i="4"/>
  <c r="L31" i="4"/>
  <c r="M31" i="4"/>
  <c r="AD31" i="2"/>
  <c r="AE31" i="2"/>
  <c r="AC31" i="2"/>
  <c r="AE32" i="2"/>
  <c r="AD32" i="2"/>
  <c r="AC32" i="2"/>
  <c r="X11" i="3"/>
  <c r="Y11" i="3"/>
  <c r="W11" i="3"/>
  <c r="L11" i="4"/>
  <c r="M11" i="4"/>
  <c r="K11" i="4"/>
  <c r="L11" i="3"/>
  <c r="M11" i="3"/>
  <c r="K11" i="3"/>
  <c r="AC12" i="3"/>
  <c r="AD12" i="3"/>
  <c r="AE12" i="3"/>
  <c r="AC12" i="2"/>
  <c r="AE12" i="2"/>
  <c r="AD12" i="2"/>
  <c r="X13" i="2"/>
  <c r="W13" i="2"/>
  <c r="Y13" i="2"/>
  <c r="AC13" i="3"/>
  <c r="AE13" i="3"/>
  <c r="AD13" i="3"/>
  <c r="AW13" i="2"/>
  <c r="AV13" i="2"/>
  <c r="AU13" i="2"/>
  <c r="AU14" i="4"/>
  <c r="AV14" i="4"/>
  <c r="AW14" i="4"/>
  <c r="AW14" i="2"/>
  <c r="AV14" i="2"/>
  <c r="AU14" i="2"/>
  <c r="AD13" i="4"/>
  <c r="AC13" i="4"/>
  <c r="AE13" i="4"/>
  <c r="Y14" i="2"/>
  <c r="W14" i="2"/>
  <c r="X14" i="2"/>
  <c r="AW15" i="3"/>
  <c r="AU15" i="3"/>
  <c r="AV15" i="3"/>
  <c r="AE15" i="4"/>
  <c r="AD15" i="4"/>
  <c r="AC15" i="4"/>
  <c r="AU15" i="4"/>
  <c r="AW15" i="4"/>
  <c r="Y15" i="3"/>
  <c r="X15" i="3"/>
  <c r="W15" i="3"/>
  <c r="K15" i="3"/>
  <c r="L15" i="3"/>
  <c r="M15" i="3"/>
  <c r="W16" i="2"/>
  <c r="Y16" i="2"/>
  <c r="X16" i="2"/>
  <c r="K16" i="3"/>
  <c r="L16" i="3"/>
  <c r="M16" i="3"/>
  <c r="X16" i="4"/>
  <c r="Y16" i="4"/>
  <c r="W16" i="4"/>
  <c r="D16" i="4"/>
  <c r="AV17" i="4"/>
  <c r="AU17" i="4"/>
  <c r="AW17" i="4"/>
  <c r="X17" i="4"/>
  <c r="W17" i="4"/>
  <c r="Y17" i="4"/>
  <c r="AV17" i="3"/>
  <c r="AU17" i="3"/>
  <c r="AW17" i="3"/>
  <c r="AD17" i="4"/>
  <c r="AC17" i="4"/>
  <c r="AE17" i="4"/>
  <c r="AC18" i="3"/>
  <c r="AE18" i="3"/>
  <c r="AD18" i="3"/>
  <c r="K18" i="2"/>
  <c r="M18" i="2"/>
  <c r="L18" i="2"/>
  <c r="K18" i="4"/>
  <c r="M18" i="4"/>
  <c r="L18" i="4"/>
  <c r="W18" i="3"/>
  <c r="X18" i="3"/>
  <c r="Y18" i="3"/>
  <c r="M18" i="3"/>
  <c r="L18" i="3"/>
  <c r="K18" i="3"/>
  <c r="D17" i="4"/>
  <c r="AV19" i="3"/>
  <c r="AW19" i="3"/>
  <c r="AU19" i="3"/>
  <c r="AE19" i="4"/>
  <c r="AD19" i="4"/>
  <c r="AC19" i="4"/>
  <c r="AE18" i="2"/>
  <c r="AC18" i="2"/>
  <c r="AD18" i="2"/>
  <c r="AW18" i="4"/>
  <c r="AV18" i="4"/>
  <c r="AU18" i="4"/>
  <c r="L21" i="4"/>
  <c r="K21" i="4"/>
  <c r="M21" i="4"/>
  <c r="X22" i="3"/>
  <c r="W22" i="3"/>
  <c r="Y22" i="3"/>
  <c r="D21" i="4"/>
  <c r="AD23" i="4"/>
  <c r="AC23" i="4"/>
  <c r="AE23" i="4"/>
  <c r="AU24" i="2"/>
  <c r="AW24" i="2"/>
  <c r="AV24" i="2"/>
  <c r="AU24" i="4"/>
  <c r="AV24" i="4"/>
  <c r="AW24" i="4"/>
  <c r="AE24" i="4"/>
  <c r="AC24" i="4"/>
  <c r="AD24" i="4"/>
  <c r="M24" i="4"/>
  <c r="L24" i="4"/>
  <c r="K24" i="4"/>
  <c r="D24" i="4"/>
  <c r="AU25" i="4"/>
  <c r="AW25" i="4"/>
  <c r="AV25" i="4"/>
  <c r="W25" i="2"/>
  <c r="Y25" i="2"/>
  <c r="X25" i="2"/>
  <c r="L25" i="2"/>
  <c r="K25" i="2"/>
  <c r="M25" i="2"/>
  <c r="AV26" i="2"/>
  <c r="AU26" i="2"/>
  <c r="AW26" i="2"/>
  <c r="AD26" i="2"/>
  <c r="AE26" i="2"/>
  <c r="AC26" i="2"/>
  <c r="D26" i="4"/>
  <c r="AU26" i="3"/>
  <c r="AW26" i="3"/>
  <c r="AV26" i="3"/>
  <c r="K26" i="4"/>
  <c r="M26" i="4"/>
  <c r="L26" i="4"/>
  <c r="Y27" i="3"/>
  <c r="X27" i="3"/>
  <c r="W27" i="3"/>
  <c r="L27" i="3"/>
  <c r="M27" i="3"/>
  <c r="K27" i="3"/>
  <c r="AC28" i="3"/>
  <c r="AE28" i="3"/>
  <c r="AD28" i="3"/>
  <c r="L29" i="4"/>
  <c r="K29" i="4"/>
  <c r="M29" i="4"/>
  <c r="Y29" i="3"/>
  <c r="W29" i="3"/>
  <c r="X29" i="3"/>
  <c r="AV30" i="3"/>
  <c r="AU30" i="3"/>
  <c r="AW30" i="3"/>
  <c r="K30" i="4"/>
  <c r="L30" i="4"/>
  <c r="M30" i="4"/>
  <c r="AD31" i="4"/>
  <c r="AE31" i="4"/>
  <c r="AC31" i="4"/>
  <c r="AW31" i="4"/>
  <c r="AU31" i="4"/>
  <c r="AV31" i="4"/>
  <c r="K32" i="4"/>
  <c r="L32" i="4"/>
  <c r="M32" i="4"/>
  <c r="AE32" i="3"/>
  <c r="AD32" i="3"/>
  <c r="AC32" i="3"/>
  <c r="W31" i="2"/>
  <c r="Y31" i="2"/>
  <c r="X31" i="2"/>
  <c r="M32" i="2"/>
  <c r="K32" i="2"/>
  <c r="L32" i="2"/>
  <c r="K32" i="3"/>
  <c r="M32" i="3"/>
  <c r="L32" i="3"/>
  <c r="Y32" i="4"/>
  <c r="X32" i="4"/>
  <c r="W32" i="4"/>
  <c r="Y34" i="2"/>
  <c r="W34" i="2"/>
  <c r="X34" i="2"/>
  <c r="AW35" i="4"/>
  <c r="AV35" i="4"/>
  <c r="AU35" i="4"/>
  <c r="AE35" i="2"/>
  <c r="AC35" i="2"/>
  <c r="AD35" i="2"/>
  <c r="K35" i="4"/>
  <c r="L35" i="4"/>
  <c r="M35" i="4"/>
  <c r="W35" i="3"/>
  <c r="Y35" i="3"/>
  <c r="X35" i="3"/>
  <c r="AU35" i="2"/>
  <c r="AV35" i="2"/>
  <c r="AW35" i="2"/>
  <c r="AC35" i="3"/>
  <c r="AE35" i="3"/>
  <c r="AD35" i="3"/>
  <c r="X36" i="2"/>
  <c r="Y36" i="2"/>
  <c r="W36" i="2"/>
  <c r="M38" i="2"/>
  <c r="L38" i="2"/>
  <c r="K38" i="2"/>
  <c r="AV38" i="3"/>
  <c r="AU38" i="3"/>
  <c r="AW38" i="3"/>
  <c r="AV38" i="2"/>
  <c r="AW38" i="2"/>
  <c r="AU38" i="2"/>
  <c r="K38" i="3"/>
  <c r="L38" i="3"/>
  <c r="M38" i="3"/>
  <c r="AE40" i="3"/>
  <c r="AC40" i="3"/>
  <c r="AD40" i="3"/>
  <c r="W40" i="3"/>
  <c r="Y40" i="3"/>
  <c r="X40" i="3"/>
  <c r="M40" i="4"/>
  <c r="K40" i="4"/>
  <c r="L40" i="4"/>
  <c r="M42" i="4"/>
  <c r="K42" i="4"/>
  <c r="L42" i="4"/>
  <c r="AC42" i="4"/>
  <c r="AE42" i="4"/>
  <c r="AD42" i="4"/>
  <c r="AC42" i="2"/>
  <c r="AD42" i="2"/>
  <c r="AE42" i="2"/>
  <c r="AV42" i="3"/>
  <c r="AW42" i="3"/>
  <c r="AU42" i="3"/>
  <c r="K43" i="4"/>
  <c r="L43" i="4"/>
  <c r="M43" i="4"/>
  <c r="AD43" i="4"/>
  <c r="AE43" i="4"/>
  <c r="AC43" i="4"/>
  <c r="M43" i="3"/>
  <c r="L43" i="3"/>
  <c r="K43" i="3"/>
  <c r="X44" i="3"/>
  <c r="W44" i="3"/>
  <c r="Y44" i="3"/>
  <c r="X44" i="2"/>
  <c r="Y44" i="2"/>
  <c r="W44" i="2"/>
  <c r="AD46" i="3"/>
  <c r="AE46" i="3"/>
  <c r="AC46" i="3"/>
  <c r="AU46" i="2"/>
  <c r="AW46" i="2"/>
  <c r="AV46" i="2"/>
  <c r="K46" i="2"/>
  <c r="M46" i="2"/>
  <c r="L46" i="2"/>
  <c r="AV46" i="4"/>
  <c r="AW46" i="4"/>
  <c r="AU46" i="4"/>
  <c r="L47" i="2"/>
  <c r="K47" i="2"/>
  <c r="M47" i="2"/>
  <c r="AD47" i="3"/>
  <c r="AC47" i="3"/>
  <c r="AE47" i="3"/>
  <c r="Y47" i="3"/>
  <c r="W47" i="3"/>
  <c r="X47" i="3"/>
  <c r="AU47" i="2"/>
  <c r="AV47" i="2"/>
  <c r="AW47" i="2"/>
  <c r="W47" i="2"/>
  <c r="Y47" i="2"/>
  <c r="X47" i="2"/>
  <c r="AC48" i="2"/>
  <c r="AE48" i="2"/>
  <c r="AD48" i="2"/>
  <c r="T22" i="3"/>
  <c r="T34" i="3"/>
  <c r="T38" i="3"/>
  <c r="AD48" i="3"/>
  <c r="AE48" i="3"/>
  <c r="AC48" i="3"/>
  <c r="AC49" i="3"/>
  <c r="AE49" i="3"/>
  <c r="AD49" i="3"/>
  <c r="AV47" i="4"/>
  <c r="AU47" i="4"/>
  <c r="AW47" i="4"/>
  <c r="K49" i="4"/>
  <c r="L49" i="4"/>
  <c r="M49" i="4"/>
  <c r="AV49" i="3"/>
  <c r="AW49" i="3"/>
  <c r="AU49" i="3"/>
  <c r="AE50" i="2"/>
  <c r="AD50" i="2"/>
  <c r="AC50" i="2"/>
  <c r="X51" i="2"/>
  <c r="W51" i="2"/>
  <c r="Y51" i="2"/>
  <c r="L51" i="2"/>
  <c r="M51" i="2"/>
  <c r="K51" i="2"/>
  <c r="AE51" i="4"/>
  <c r="AD51" i="4"/>
  <c r="AC51" i="4"/>
  <c r="L53" i="2"/>
  <c r="M53" i="2"/>
  <c r="K53" i="2"/>
  <c r="AE53" i="2"/>
  <c r="AD53" i="2"/>
  <c r="AC53" i="2"/>
  <c r="AD53" i="4"/>
  <c r="AC53" i="4"/>
  <c r="AE53" i="4"/>
  <c r="M55" i="4"/>
  <c r="K55" i="4"/>
  <c r="L55" i="4"/>
  <c r="X57" i="2"/>
  <c r="Y57" i="2"/>
  <c r="W57" i="2"/>
  <c r="AW57" i="2"/>
  <c r="AV57" i="2"/>
  <c r="AU57" i="2"/>
  <c r="AD57" i="3"/>
  <c r="AC57" i="3"/>
  <c r="AE57" i="3"/>
  <c r="Y58" i="4"/>
  <c r="W58" i="4"/>
  <c r="X58" i="4"/>
  <c r="M58" i="4"/>
  <c r="L58" i="4"/>
  <c r="K58" i="4"/>
  <c r="Y58" i="3"/>
  <c r="W58" i="3"/>
  <c r="X58" i="3"/>
  <c r="M59" i="4"/>
  <c r="K59" i="4"/>
  <c r="L59" i="4"/>
  <c r="AD59" i="4"/>
  <c r="AC59" i="4"/>
  <c r="AE59" i="4"/>
  <c r="M60" i="4"/>
  <c r="K60" i="4"/>
  <c r="L60" i="4"/>
  <c r="W61" i="2"/>
  <c r="Y61" i="2"/>
  <c r="X61" i="2"/>
  <c r="W61" i="4"/>
  <c r="X61" i="4"/>
  <c r="Y61" i="4"/>
  <c r="AE61" i="2"/>
  <c r="AC61" i="2"/>
  <c r="AD61" i="2"/>
  <c r="AU61" i="2"/>
  <c r="AW61" i="2"/>
  <c r="AC61" i="3"/>
  <c r="AD61" i="3"/>
  <c r="AE61" i="3"/>
  <c r="R45" i="4"/>
  <c r="S45" i="4"/>
  <c r="Q45" i="4"/>
  <c r="Q36" i="2"/>
  <c r="S36" i="2"/>
  <c r="R36" i="2"/>
  <c r="Q29" i="3"/>
  <c r="S29" i="3"/>
  <c r="R29" i="3"/>
  <c r="AO29" i="2"/>
  <c r="AP29" i="2"/>
  <c r="AQ29" i="2"/>
  <c r="S26" i="2"/>
  <c r="R26" i="2"/>
  <c r="Q26" i="2"/>
  <c r="S21" i="4"/>
  <c r="R21" i="4"/>
  <c r="Q21" i="4"/>
  <c r="S20" i="2"/>
  <c r="Q20" i="2"/>
  <c r="R20" i="2"/>
  <c r="S16" i="2"/>
  <c r="Q16" i="2"/>
  <c r="R16" i="2"/>
  <c r="S14" i="4"/>
  <c r="R14" i="4"/>
  <c r="Q14" i="4"/>
  <c r="S60" i="3"/>
  <c r="R60" i="3"/>
  <c r="Q60" i="3"/>
  <c r="Q50" i="3"/>
  <c r="R50" i="3"/>
  <c r="S50" i="3"/>
  <c r="Q49" i="2"/>
  <c r="S49" i="2"/>
  <c r="R49" i="2"/>
  <c r="Q48" i="4"/>
  <c r="R48" i="4"/>
  <c r="S48" i="4"/>
  <c r="R45" i="2"/>
  <c r="S45" i="2"/>
  <c r="Q45" i="2"/>
  <c r="AQ43" i="4"/>
  <c r="AP43" i="4"/>
  <c r="Q40" i="2"/>
  <c r="R40" i="2"/>
  <c r="S40" i="2"/>
  <c r="S37" i="4"/>
  <c r="R37" i="4"/>
  <c r="Q37" i="4"/>
  <c r="S24" i="4"/>
  <c r="R24" i="4"/>
  <c r="Q24" i="4"/>
  <c r="S23" i="3"/>
  <c r="R23" i="3"/>
  <c r="Q23" i="3"/>
  <c r="R12" i="2"/>
  <c r="Q12" i="2"/>
  <c r="S12" i="2"/>
  <c r="Q50" i="2"/>
  <c r="S50" i="2"/>
  <c r="R50" i="2"/>
  <c r="R46" i="2"/>
  <c r="S46" i="2"/>
  <c r="Q46" i="2"/>
  <c r="Q42" i="3"/>
  <c r="R42" i="3"/>
  <c r="S42" i="3"/>
  <c r="S38" i="4"/>
  <c r="Q38" i="4"/>
  <c r="R38" i="4"/>
  <c r="Q29" i="4"/>
  <c r="R29" i="4"/>
  <c r="S29" i="4"/>
  <c r="S24" i="2"/>
  <c r="Q24" i="2"/>
  <c r="R24" i="2"/>
  <c r="Q17" i="4"/>
  <c r="S17" i="4"/>
  <c r="R17" i="4"/>
  <c r="R13" i="2"/>
  <c r="Q13" i="2"/>
  <c r="S13" i="2"/>
  <c r="AH69" i="2"/>
  <c r="AK29" i="2"/>
  <c r="AK69" i="2" s="1"/>
  <c r="AI29" i="2"/>
  <c r="AJ29" i="2"/>
  <c r="AJ69" i="2" s="1"/>
  <c r="S27" i="2"/>
  <c r="R27" i="2"/>
  <c r="Q27" i="2"/>
  <c r="AU48" i="4"/>
  <c r="AV48" i="4"/>
  <c r="AW48" i="4"/>
  <c r="M49" i="3"/>
  <c r="L49" i="3"/>
  <c r="K49" i="3"/>
  <c r="X49" i="4"/>
  <c r="Y49" i="4"/>
  <c r="W49" i="4"/>
  <c r="L49" i="2"/>
  <c r="K49" i="2"/>
  <c r="M49" i="2"/>
  <c r="M50" i="4"/>
  <c r="L50" i="4"/>
  <c r="K50" i="4"/>
  <c r="AE50" i="4"/>
  <c r="AC50" i="4"/>
  <c r="AD50" i="4"/>
  <c r="AW50" i="4"/>
  <c r="AV50" i="4"/>
  <c r="AU50" i="4"/>
  <c r="M50" i="3"/>
  <c r="L50" i="3"/>
  <c r="K50" i="3"/>
  <c r="AW50" i="2"/>
  <c r="AV50" i="2"/>
  <c r="AU50" i="2"/>
  <c r="AC51" i="3"/>
  <c r="AE51" i="3"/>
  <c r="AD51" i="3"/>
  <c r="W51" i="4"/>
  <c r="X51" i="4"/>
  <c r="Y51" i="4"/>
  <c r="M53" i="3"/>
  <c r="L53" i="3"/>
  <c r="K53" i="3"/>
  <c r="AW53" i="2"/>
  <c r="AU53" i="2"/>
  <c r="AV53" i="2"/>
  <c r="AC53" i="3"/>
  <c r="AD53" i="3"/>
  <c r="AE53" i="3"/>
  <c r="X53" i="2"/>
  <c r="Y53" i="2"/>
  <c r="W53" i="2"/>
  <c r="K53" i="4"/>
  <c r="M53" i="4"/>
  <c r="L53" i="4"/>
  <c r="AV55" i="3"/>
  <c r="AW55" i="3"/>
  <c r="AU55" i="3"/>
  <c r="AD55" i="4"/>
  <c r="AC55" i="4"/>
  <c r="AE55" i="4"/>
  <c r="AU55" i="4"/>
  <c r="AW55" i="4"/>
  <c r="AV55" i="4"/>
  <c r="AC55" i="2"/>
  <c r="AD55" i="2"/>
  <c r="AE55" i="2"/>
  <c r="AV57" i="3"/>
  <c r="AU57" i="3"/>
  <c r="AW57" i="3"/>
  <c r="X58" i="2"/>
  <c r="W58" i="2"/>
  <c r="Y58" i="2"/>
  <c r="M58" i="3"/>
  <c r="L58" i="3"/>
  <c r="K58" i="3"/>
  <c r="X59" i="3"/>
  <c r="Y59" i="3"/>
  <c r="W59" i="3"/>
  <c r="L59" i="3"/>
  <c r="K59" i="3"/>
  <c r="M59" i="3"/>
  <c r="AE59" i="3"/>
  <c r="AC59" i="3"/>
  <c r="AD59" i="3"/>
  <c r="AU59" i="2"/>
  <c r="AV59" i="2"/>
  <c r="X60" i="4"/>
  <c r="W60" i="4"/>
  <c r="Y60" i="4"/>
  <c r="K60" i="2"/>
  <c r="M60" i="2"/>
  <c r="L60" i="2"/>
  <c r="AD60" i="2"/>
  <c r="AE60" i="2"/>
  <c r="AC60" i="2"/>
  <c r="AE61" i="4"/>
  <c r="AD61" i="4"/>
  <c r="AC61" i="4"/>
  <c r="AV61" i="3"/>
  <c r="AU61" i="3"/>
  <c r="K61" i="4"/>
  <c r="M61" i="4"/>
  <c r="L61" i="4"/>
  <c r="Q47" i="4"/>
  <c r="R47" i="4"/>
  <c r="S47" i="4"/>
  <c r="Q11" i="2"/>
  <c r="R11" i="2"/>
  <c r="S11" i="2"/>
  <c r="S19" i="3"/>
  <c r="Q19" i="3"/>
  <c r="R19" i="3"/>
  <c r="AK69" i="3"/>
  <c r="Q19" i="2"/>
  <c r="S19" i="2"/>
  <c r="R19" i="2"/>
  <c r="R18" i="4"/>
  <c r="Q18" i="4"/>
  <c r="S18" i="4"/>
  <c r="S14" i="2"/>
  <c r="Q14" i="2"/>
  <c r="R14" i="2"/>
  <c r="S48" i="3"/>
  <c r="Q48" i="3"/>
  <c r="R48" i="3"/>
  <c r="S40" i="4"/>
  <c r="Q40" i="4"/>
  <c r="R40" i="4"/>
  <c r="S34" i="2"/>
  <c r="R34" i="2"/>
  <c r="Q34" i="2"/>
  <c r="Q30" i="4"/>
  <c r="S30" i="4"/>
  <c r="R30" i="4"/>
  <c r="R21" i="2"/>
  <c r="Q21" i="2"/>
  <c r="S21" i="2"/>
  <c r="R13" i="4"/>
  <c r="S13" i="4"/>
  <c r="Q13" i="4"/>
  <c r="M48" i="4"/>
  <c r="L48" i="4"/>
  <c r="K48" i="4"/>
  <c r="AD49" i="2"/>
  <c r="AC49" i="2"/>
  <c r="AE49" i="2"/>
  <c r="AU49" i="2"/>
  <c r="AW49" i="2"/>
  <c r="AV49" i="2"/>
  <c r="AV49" i="4"/>
  <c r="AW49" i="4"/>
  <c r="AU49" i="4"/>
  <c r="K50" i="2"/>
  <c r="L50" i="2"/>
  <c r="M50" i="2"/>
  <c r="AV50" i="3"/>
  <c r="AW50" i="3"/>
  <c r="AU50" i="3"/>
  <c r="AV51" i="2"/>
  <c r="AU51" i="2"/>
  <c r="AW51" i="2"/>
  <c r="K51" i="3"/>
  <c r="M51" i="3"/>
  <c r="L51" i="3"/>
  <c r="AU51" i="4"/>
  <c r="AW51" i="4"/>
  <c r="AV51" i="4"/>
  <c r="AC51" i="2"/>
  <c r="AE51" i="2"/>
  <c r="AD51" i="2"/>
  <c r="X53" i="3"/>
  <c r="Y53" i="3"/>
  <c r="W53" i="3"/>
  <c r="AV53" i="3"/>
  <c r="AW53" i="3"/>
  <c r="AU53" i="3"/>
  <c r="M55" i="2"/>
  <c r="L55" i="2"/>
  <c r="K55" i="2"/>
  <c r="AC55" i="3"/>
  <c r="AD55" i="3"/>
  <c r="AE55" i="3"/>
  <c r="W55" i="2"/>
  <c r="X55" i="2"/>
  <c r="Y55" i="2"/>
  <c r="X55" i="4"/>
  <c r="W55" i="4"/>
  <c r="Y55" i="4"/>
  <c r="AE57" i="2"/>
  <c r="AD57" i="2"/>
  <c r="AC57" i="2"/>
  <c r="W57" i="3"/>
  <c r="Y57" i="3"/>
  <c r="X57" i="3"/>
  <c r="M57" i="3"/>
  <c r="K57" i="3"/>
  <c r="L57" i="3"/>
  <c r="AE58" i="3"/>
  <c r="AD58" i="3"/>
  <c r="AC58" i="3"/>
  <c r="AU59" i="3"/>
  <c r="AV59" i="3"/>
  <c r="M59" i="2"/>
  <c r="L59" i="2"/>
  <c r="K59" i="2"/>
  <c r="AU58" i="4"/>
  <c r="AW58" i="4"/>
  <c r="AV58" i="4"/>
  <c r="W59" i="2"/>
  <c r="X59" i="2"/>
  <c r="Y59" i="2"/>
  <c r="AD59" i="2"/>
  <c r="AC59" i="2"/>
  <c r="AE59" i="2"/>
  <c r="W60" i="2"/>
  <c r="X60" i="2"/>
  <c r="Y60" i="2"/>
  <c r="L60" i="3"/>
  <c r="M60" i="3"/>
  <c r="K60" i="3"/>
  <c r="Y61" i="3"/>
  <c r="X61" i="3"/>
  <c r="W61" i="3"/>
  <c r="R34" i="4"/>
  <c r="S34" i="4"/>
  <c r="Q34" i="4"/>
  <c r="R29" i="2"/>
  <c r="S29" i="2"/>
  <c r="Q29" i="2"/>
  <c r="AJ29" i="4"/>
  <c r="AJ69" i="4" s="1"/>
  <c r="AH69" i="4"/>
  <c r="AK29" i="4"/>
  <c r="AI29" i="4"/>
  <c r="AI69" i="4" s="1"/>
  <c r="R28" i="2"/>
  <c r="S28" i="2"/>
  <c r="Q28" i="2"/>
  <c r="S23" i="4"/>
  <c r="R23" i="4"/>
  <c r="Q23" i="4"/>
  <c r="S22" i="2"/>
  <c r="R22" i="2"/>
  <c r="Q22" i="2"/>
  <c r="Q18" i="2"/>
  <c r="R18" i="2"/>
  <c r="S18" i="2"/>
  <c r="Q15" i="3"/>
  <c r="S15" i="3"/>
  <c r="R15" i="3"/>
  <c r="T14" i="3"/>
  <c r="T59" i="2"/>
  <c r="Q50" i="4"/>
  <c r="R50" i="4"/>
  <c r="S50" i="4"/>
  <c r="S47" i="2"/>
  <c r="Q47" i="2"/>
  <c r="R47" i="2"/>
  <c r="T46" i="3"/>
  <c r="Q46" i="4"/>
  <c r="R46" i="4"/>
  <c r="S46" i="4"/>
  <c r="S45" i="3"/>
  <c r="R45" i="3"/>
  <c r="Q45" i="3"/>
  <c r="S39" i="4"/>
  <c r="R39" i="4"/>
  <c r="Q39" i="4"/>
  <c r="Q40" i="3"/>
  <c r="S40" i="3"/>
  <c r="R40" i="3"/>
  <c r="Q37" i="3"/>
  <c r="R37" i="3"/>
  <c r="S37" i="3"/>
  <c r="R36" i="4"/>
  <c r="S36" i="4"/>
  <c r="Q36" i="4"/>
  <c r="S30" i="2"/>
  <c r="Q30" i="2"/>
  <c r="R30" i="2"/>
  <c r="R23" i="2"/>
  <c r="Q23" i="2"/>
  <c r="S23" i="2"/>
  <c r="Q22" i="4"/>
  <c r="S22" i="4"/>
  <c r="R22" i="4"/>
  <c r="R12" i="4"/>
  <c r="Q12" i="4"/>
  <c r="S12" i="4"/>
  <c r="S11" i="3"/>
  <c r="R11" i="3"/>
  <c r="Q11" i="3"/>
  <c r="S61" i="3"/>
  <c r="Q61" i="3"/>
  <c r="R61" i="3"/>
  <c r="R48" i="2"/>
  <c r="Q48" i="2"/>
  <c r="S48" i="2"/>
  <c r="R37" i="2"/>
  <c r="Q37" i="2"/>
  <c r="S37" i="2"/>
  <c r="T31" i="3"/>
  <c r="AJ69" i="3"/>
  <c r="S27" i="4"/>
  <c r="Q27" i="4"/>
  <c r="R27" i="4"/>
  <c r="T24" i="3"/>
  <c r="S19" i="4"/>
  <c r="R19" i="4"/>
  <c r="Q19" i="4"/>
  <c r="S15" i="4"/>
  <c r="Q15" i="4"/>
  <c r="R15" i="4"/>
  <c r="S38" i="2"/>
  <c r="R38" i="2"/>
  <c r="Q38" i="2"/>
  <c r="S28" i="4"/>
  <c r="Q28" i="4"/>
  <c r="R28" i="4"/>
  <c r="S25" i="4"/>
  <c r="Q25" i="4"/>
  <c r="R25" i="4"/>
  <c r="D54" i="3"/>
  <c r="D26" i="3"/>
  <c r="D24" i="3"/>
  <c r="D22" i="3"/>
  <c r="D19" i="3"/>
  <c r="D20" i="3"/>
  <c r="D18" i="3"/>
  <c r="D16" i="3"/>
  <c r="D14" i="3"/>
  <c r="D12" i="3"/>
  <c r="T21" i="3" l="1"/>
  <c r="E54" i="4"/>
  <c r="G54" i="4"/>
  <c r="F54" i="4"/>
  <c r="AX61" i="2"/>
  <c r="AF61" i="2"/>
  <c r="AF59" i="4"/>
  <c r="Z58" i="4"/>
  <c r="N55" i="3"/>
  <c r="N60" i="3"/>
  <c r="Z61" i="4"/>
  <c r="Z61" i="2"/>
  <c r="N60" i="4"/>
  <c r="N58" i="4"/>
  <c r="Z53" i="3"/>
  <c r="AF53" i="4"/>
  <c r="N51" i="2"/>
  <c r="Z53" i="4"/>
  <c r="N53" i="2"/>
  <c r="AF53" i="2"/>
  <c r="AF50" i="3"/>
  <c r="Z51" i="2"/>
  <c r="AF50" i="2"/>
  <c r="AX51" i="4"/>
  <c r="N50" i="2"/>
  <c r="AF51" i="2"/>
  <c r="AF51" i="4"/>
  <c r="AX50" i="3"/>
  <c r="Z50" i="4"/>
  <c r="AX49" i="2"/>
  <c r="T49" i="2"/>
  <c r="AX47" i="2"/>
  <c r="N47" i="2"/>
  <c r="Z49" i="3"/>
  <c r="AX47" i="3"/>
  <c r="Z49" i="2"/>
  <c r="Z48" i="2"/>
  <c r="AF48" i="4"/>
  <c r="Z48" i="4"/>
  <c r="T45" i="2"/>
  <c r="Z44" i="2"/>
  <c r="AX38" i="4"/>
  <c r="N42" i="4"/>
  <c r="T42" i="2"/>
  <c r="N42" i="2"/>
  <c r="AF40" i="4"/>
  <c r="AF32" i="2"/>
  <c r="AF31" i="3"/>
  <c r="AX35" i="4"/>
  <c r="Z31" i="2"/>
  <c r="AX31" i="4"/>
  <c r="Z38" i="2"/>
  <c r="N35" i="2"/>
  <c r="AX36" i="2"/>
  <c r="T37" i="2"/>
  <c r="T37" i="4"/>
  <c r="AX35" i="3"/>
  <c r="AF35" i="4"/>
  <c r="N32" i="2"/>
  <c r="N34" i="2"/>
  <c r="AF34" i="2"/>
  <c r="Z31" i="3"/>
  <c r="AF31" i="2"/>
  <c r="AX32" i="4"/>
  <c r="Z32" i="2"/>
  <c r="N31" i="2"/>
  <c r="N31" i="4"/>
  <c r="AX29" i="4"/>
  <c r="AF29" i="4"/>
  <c r="Z29" i="4"/>
  <c r="T14" i="2"/>
  <c r="T19" i="3"/>
  <c r="AX27" i="2"/>
  <c r="T27" i="4"/>
  <c r="AF26" i="2"/>
  <c r="AF15" i="2"/>
  <c r="N26" i="2"/>
  <c r="N26" i="4"/>
  <c r="AF23" i="3"/>
  <c r="Z25" i="2"/>
  <c r="Z22" i="4"/>
  <c r="T19" i="2"/>
  <c r="N19" i="2"/>
  <c r="T18" i="4"/>
  <c r="Z16" i="4"/>
  <c r="N16" i="3"/>
  <c r="N16" i="2"/>
  <c r="AF15" i="3"/>
  <c r="N15" i="2"/>
  <c r="N15" i="4"/>
  <c r="N13" i="2"/>
  <c r="T13" i="4"/>
  <c r="AX11" i="4"/>
  <c r="AX57" i="2"/>
  <c r="Z60" i="2"/>
  <c r="AX58" i="4"/>
  <c r="AF49" i="2"/>
  <c r="T21" i="2"/>
  <c r="N61" i="4"/>
  <c r="T40" i="2"/>
  <c r="T46" i="4"/>
  <c r="T23" i="4"/>
  <c r="AF59" i="2"/>
  <c r="Z59" i="2"/>
  <c r="N59" i="2"/>
  <c r="AX49" i="4"/>
  <c r="N48" i="4"/>
  <c r="T45" i="4"/>
  <c r="Z58" i="3"/>
  <c r="N57" i="2"/>
  <c r="T12" i="4"/>
  <c r="T22" i="2"/>
  <c r="N55" i="2"/>
  <c r="AX51" i="2"/>
  <c r="T24" i="2"/>
  <c r="T29" i="4"/>
  <c r="N59" i="4"/>
  <c r="AF57" i="3"/>
  <c r="Z57" i="2"/>
  <c r="Z21" i="4"/>
  <c r="Z20" i="4"/>
  <c r="AF34" i="4"/>
  <c r="AX34" i="2"/>
  <c r="N48" i="2"/>
  <c r="AX34" i="4"/>
  <c r="AX31" i="3"/>
  <c r="AX30" i="4"/>
  <c r="T55" i="4"/>
  <c r="N43" i="2"/>
  <c r="Z38" i="4"/>
  <c r="AX26" i="2"/>
  <c r="AF27" i="2"/>
  <c r="AX26" i="4"/>
  <c r="N24" i="2"/>
  <c r="Z24" i="2"/>
  <c r="Z18" i="2"/>
  <c r="N17" i="2"/>
  <c r="AF16" i="2"/>
  <c r="AX13" i="4"/>
  <c r="N13" i="4"/>
  <c r="AF42" i="4"/>
  <c r="N32" i="4"/>
  <c r="AF19" i="4"/>
  <c r="N18" i="2"/>
  <c r="Z17" i="4"/>
  <c r="Z16" i="2"/>
  <c r="N11" i="4"/>
  <c r="Z22" i="2"/>
  <c r="Z21" i="2"/>
  <c r="AX40" i="4"/>
  <c r="Z36" i="4"/>
  <c r="Z28" i="2"/>
  <c r="Z18" i="4"/>
  <c r="Z39" i="2"/>
  <c r="Z39" i="3"/>
  <c r="Z46" i="3"/>
  <c r="AF32" i="4"/>
  <c r="N30" i="3"/>
  <c r="Z29" i="2"/>
  <c r="T15" i="2"/>
  <c r="AX57" i="4"/>
  <c r="N36" i="2"/>
  <c r="AF42" i="2"/>
  <c r="N40" i="4"/>
  <c r="Z34" i="2"/>
  <c r="Z32" i="4"/>
  <c r="AF31" i="4"/>
  <c r="N25" i="2"/>
  <c r="AX25" i="4"/>
  <c r="AF24" i="4"/>
  <c r="AX24" i="2"/>
  <c r="AF15" i="4"/>
  <c r="Z14" i="2"/>
  <c r="AX14" i="4"/>
  <c r="Z50" i="3"/>
  <c r="AF43" i="3"/>
  <c r="AX39" i="3"/>
  <c r="Z42" i="2"/>
  <c r="AX42" i="4"/>
  <c r="AF47" i="4"/>
  <c r="AX39" i="4"/>
  <c r="Z40" i="4"/>
  <c r="AX32" i="3"/>
  <c r="AX53" i="4"/>
  <c r="Z51" i="3"/>
  <c r="N47" i="3"/>
  <c r="Z25" i="4"/>
  <c r="Z58" i="2"/>
  <c r="T13" i="2"/>
  <c r="T38" i="4"/>
  <c r="T25" i="4"/>
  <c r="T15" i="4"/>
  <c r="T39" i="4"/>
  <c r="T45" i="3"/>
  <c r="T18" i="2"/>
  <c r="AX53" i="3"/>
  <c r="N51" i="3"/>
  <c r="Z60" i="4"/>
  <c r="AF55" i="2"/>
  <c r="N53" i="4"/>
  <c r="AX50" i="4"/>
  <c r="T12" i="2"/>
  <c r="T60" i="3"/>
  <c r="T39" i="2"/>
  <c r="AX47" i="4"/>
  <c r="AF48" i="2"/>
  <c r="N46" i="2"/>
  <c r="Z36" i="2"/>
  <c r="AF35" i="2"/>
  <c r="N29" i="4"/>
  <c r="N15" i="3"/>
  <c r="AX28" i="4"/>
  <c r="Z27" i="4"/>
  <c r="AX18" i="2"/>
  <c r="AF17" i="2"/>
  <c r="Z14" i="4"/>
  <c r="N39" i="4"/>
  <c r="Z31" i="4"/>
  <c r="N29" i="2"/>
  <c r="N14" i="4"/>
  <c r="Z12" i="2"/>
  <c r="AF42" i="3"/>
  <c r="AX46" i="4"/>
  <c r="AX39" i="2"/>
  <c r="AX38" i="2"/>
  <c r="N32" i="3"/>
  <c r="AF32" i="3"/>
  <c r="N27" i="3"/>
  <c r="Z27" i="3"/>
  <c r="AX26" i="3"/>
  <c r="Z15" i="3"/>
  <c r="AX15" i="3"/>
  <c r="Z13" i="2"/>
  <c r="Z26" i="4"/>
  <c r="Z13" i="4"/>
  <c r="AX12" i="4"/>
  <c r="AX36" i="3"/>
  <c r="AF23" i="2"/>
  <c r="T23" i="2"/>
  <c r="T30" i="4"/>
  <c r="T50" i="4"/>
  <c r="T28" i="4"/>
  <c r="T19" i="4"/>
  <c r="T29" i="2"/>
  <c r="Z61" i="3"/>
  <c r="AX59" i="2"/>
  <c r="AX55" i="4"/>
  <c r="AF55" i="4"/>
  <c r="Z53" i="2"/>
  <c r="T50" i="2"/>
  <c r="N55" i="4"/>
  <c r="Z47" i="2"/>
  <c r="AX46" i="2"/>
  <c r="AF43" i="4"/>
  <c r="N43" i="4"/>
  <c r="AX42" i="3"/>
  <c r="N30" i="4"/>
  <c r="AX24" i="4"/>
  <c r="N18" i="4"/>
  <c r="AF17" i="4"/>
  <c r="AX17" i="4"/>
  <c r="T11" i="4"/>
  <c r="N39" i="3"/>
  <c r="Z47" i="4"/>
  <c r="Z46" i="2"/>
  <c r="AF47" i="2"/>
  <c r="AX14" i="2"/>
  <c r="AX13" i="2"/>
  <c r="AF28" i="2"/>
  <c r="N27" i="4"/>
  <c r="AF25" i="2"/>
  <c r="AX23" i="2"/>
  <c r="AF18" i="4"/>
  <c r="AF14" i="4"/>
  <c r="AF13" i="2"/>
  <c r="AX11" i="2"/>
  <c r="N30" i="2"/>
  <c r="N28" i="2"/>
  <c r="Z50" i="2"/>
  <c r="Z43" i="2"/>
  <c r="Z42" i="3"/>
  <c r="N40" i="2"/>
  <c r="N36" i="4"/>
  <c r="AF36" i="2"/>
  <c r="AX19" i="4"/>
  <c r="T25" i="2"/>
  <c r="T16" i="4"/>
  <c r="N51" i="4"/>
  <c r="AF49" i="4"/>
  <c r="Z42" i="4"/>
  <c r="Z40" i="2"/>
  <c r="N12" i="4"/>
  <c r="N47" i="4"/>
  <c r="AX42" i="2"/>
  <c r="N38" i="4"/>
  <c r="AF27" i="4"/>
  <c r="Z26" i="2"/>
  <c r="Z23" i="2"/>
  <c r="AX19" i="2"/>
  <c r="N19" i="4"/>
  <c r="N17" i="4"/>
  <c r="Z17" i="2"/>
  <c r="AF16" i="4"/>
  <c r="N11" i="2"/>
  <c r="AF60" i="4"/>
  <c r="AX51" i="3"/>
  <c r="AX48" i="3"/>
  <c r="AX43" i="4"/>
  <c r="Z46" i="4"/>
  <c r="Z44" i="4"/>
  <c r="AX25" i="2"/>
  <c r="AX17" i="2"/>
  <c r="AX16" i="4"/>
  <c r="Z15" i="4"/>
  <c r="Z12" i="4"/>
  <c r="AX12" i="2"/>
  <c r="T17" i="2"/>
  <c r="AX61" i="4"/>
  <c r="AF57" i="4"/>
  <c r="AX32" i="2"/>
  <c r="Z35" i="2"/>
  <c r="N16" i="4"/>
  <c r="Z43" i="4"/>
  <c r="AX36" i="4"/>
  <c r="N34" i="4"/>
  <c r="N25" i="4"/>
  <c r="Z20" i="2"/>
  <c r="AF14" i="2"/>
  <c r="AF12" i="4"/>
  <c r="Z11" i="4"/>
  <c r="N61" i="2"/>
  <c r="AF58" i="4"/>
  <c r="AF58" i="2"/>
  <c r="Z57" i="4"/>
  <c r="AX55" i="2"/>
  <c r="AF46" i="2"/>
  <c r="N39" i="2"/>
  <c r="AX28" i="2"/>
  <c r="N21" i="2"/>
  <c r="Z19" i="2"/>
  <c r="Z15" i="2"/>
  <c r="D11" i="2"/>
  <c r="D13" i="2"/>
  <c r="F16" i="3"/>
  <c r="E16" i="3"/>
  <c r="G16" i="3"/>
  <c r="G18" i="3"/>
  <c r="E18" i="3"/>
  <c r="F18" i="3"/>
  <c r="D24" i="2"/>
  <c r="T47" i="4"/>
  <c r="N53" i="3"/>
  <c r="Z24" i="3"/>
  <c r="AX14" i="3"/>
  <c r="AF60" i="3"/>
  <c r="Z43" i="3"/>
  <c r="D16" i="2"/>
  <c r="D15" i="3"/>
  <c r="D17" i="3"/>
  <c r="T38" i="2"/>
  <c r="T61" i="3"/>
  <c r="T30" i="2"/>
  <c r="T47" i="2"/>
  <c r="AK69" i="4"/>
  <c r="AL29" i="4"/>
  <c r="AL69" i="4" s="1"/>
  <c r="Z55" i="2"/>
  <c r="AX61" i="3"/>
  <c r="AF59" i="3"/>
  <c r="Z59" i="3"/>
  <c r="Z55" i="3"/>
  <c r="AF50" i="4"/>
  <c r="T24" i="4"/>
  <c r="T50" i="3"/>
  <c r="T29" i="3"/>
  <c r="AF49" i="3"/>
  <c r="N38" i="3"/>
  <c r="Z35" i="3"/>
  <c r="N35" i="4"/>
  <c r="Z28" i="4"/>
  <c r="N14" i="2"/>
  <c r="AF26" i="3"/>
  <c r="Z21" i="3"/>
  <c r="T49" i="4"/>
  <c r="D54" i="2"/>
  <c r="AF58" i="3"/>
  <c r="N57" i="3"/>
  <c r="T48" i="3"/>
  <c r="T55" i="2"/>
  <c r="AF60" i="2"/>
  <c r="AX55" i="3"/>
  <c r="AX53" i="2"/>
  <c r="Z51" i="4"/>
  <c r="N50" i="3"/>
  <c r="N49" i="3"/>
  <c r="T42" i="3"/>
  <c r="T23" i="3"/>
  <c r="T14" i="4"/>
  <c r="T16" i="2"/>
  <c r="T26" i="2"/>
  <c r="AX49" i="3"/>
  <c r="AF48" i="3"/>
  <c r="Z39" i="4"/>
  <c r="Z40" i="3"/>
  <c r="AF40" i="3"/>
  <c r="AX30" i="3"/>
  <c r="AF28" i="3"/>
  <c r="AF23" i="4"/>
  <c r="AF18" i="2"/>
  <c r="AX19" i="3"/>
  <c r="G17" i="4"/>
  <c r="F17" i="4"/>
  <c r="E17" i="4"/>
  <c r="N18" i="3"/>
  <c r="Z18" i="3"/>
  <c r="AF18" i="3"/>
  <c r="AX17" i="3"/>
  <c r="AF13" i="4"/>
  <c r="Z11" i="3"/>
  <c r="N29" i="3"/>
  <c r="Z28" i="3"/>
  <c r="Z26" i="3"/>
  <c r="AF25" i="3"/>
  <c r="N25" i="3"/>
  <c r="N23" i="4"/>
  <c r="N23" i="2"/>
  <c r="N19" i="3"/>
  <c r="N12" i="2"/>
  <c r="AX30" i="2"/>
  <c r="AF27" i="3"/>
  <c r="E23" i="4"/>
  <c r="F23" i="4"/>
  <c r="G23" i="4"/>
  <c r="AX34" i="3"/>
  <c r="AF17" i="3"/>
  <c r="Z17" i="3"/>
  <c r="Z16" i="3"/>
  <c r="Z14" i="3"/>
  <c r="D13" i="3"/>
  <c r="D19" i="2"/>
  <c r="E20" i="3"/>
  <c r="G20" i="3"/>
  <c r="F20" i="3"/>
  <c r="G22" i="3"/>
  <c r="E22" i="3"/>
  <c r="F22" i="3"/>
  <c r="D23" i="3"/>
  <c r="D26" i="2"/>
  <c r="F26" i="3"/>
  <c r="E26" i="3"/>
  <c r="G26" i="3"/>
  <c r="Z57" i="3"/>
  <c r="AF55" i="3"/>
  <c r="AF51" i="3"/>
  <c r="Z29" i="3"/>
  <c r="G24" i="4"/>
  <c r="E24" i="4"/>
  <c r="F24" i="4"/>
  <c r="AX12" i="3"/>
  <c r="N24" i="3"/>
  <c r="Z13" i="3"/>
  <c r="AF34" i="3"/>
  <c r="N31" i="3"/>
  <c r="E12" i="3"/>
  <c r="G12" i="3"/>
  <c r="F12" i="3"/>
  <c r="T48" i="2"/>
  <c r="T11" i="3"/>
  <c r="N59" i="3"/>
  <c r="N58" i="3"/>
  <c r="AX57" i="3"/>
  <c r="N49" i="2"/>
  <c r="AX48" i="4"/>
  <c r="T27" i="2"/>
  <c r="AL29" i="2"/>
  <c r="AL69" i="2" s="1"/>
  <c r="AR43" i="4"/>
  <c r="T20" i="2"/>
  <c r="N43" i="3"/>
  <c r="AX38" i="3"/>
  <c r="Z22" i="3"/>
  <c r="AF29" i="2"/>
  <c r="AX27" i="4"/>
  <c r="N26" i="3"/>
  <c r="AX25" i="3"/>
  <c r="Z23" i="4"/>
  <c r="G19" i="4"/>
  <c r="F19" i="4"/>
  <c r="E19" i="4"/>
  <c r="Z20" i="3"/>
  <c r="AX11" i="3"/>
  <c r="AX31" i="2"/>
  <c r="AX29" i="3"/>
  <c r="D21" i="2"/>
  <c r="G24" i="3"/>
  <c r="E24" i="3"/>
  <c r="F24" i="3"/>
  <c r="T22" i="4"/>
  <c r="T36" i="4"/>
  <c r="T15" i="3"/>
  <c r="T28" i="2"/>
  <c r="T34" i="4"/>
  <c r="T42" i="4"/>
  <c r="AF57" i="2"/>
  <c r="Z55" i="4"/>
  <c r="T34" i="2"/>
  <c r="T40" i="4"/>
  <c r="T11" i="2"/>
  <c r="AF61" i="4"/>
  <c r="N60" i="2"/>
  <c r="AF53" i="3"/>
  <c r="AX50" i="2"/>
  <c r="N50" i="4"/>
  <c r="Z49" i="4"/>
  <c r="T17" i="4"/>
  <c r="T48" i="4"/>
  <c r="T21" i="4"/>
  <c r="AR29" i="2"/>
  <c r="T36" i="2"/>
  <c r="AF61" i="3"/>
  <c r="N49" i="4"/>
  <c r="Z47" i="3"/>
  <c r="AF47" i="3"/>
  <c r="AF46" i="3"/>
  <c r="Z44" i="3"/>
  <c r="N38" i="2"/>
  <c r="AF35" i="3"/>
  <c r="AX35" i="2"/>
  <c r="N24" i="4"/>
  <c r="N21" i="4"/>
  <c r="AX18" i="4"/>
  <c r="AF12" i="2"/>
  <c r="N11" i="3"/>
  <c r="AX29" i="2"/>
  <c r="AF29" i="3"/>
  <c r="N28" i="4"/>
  <c r="N28" i="3"/>
  <c r="Z27" i="2"/>
  <c r="N27" i="2"/>
  <c r="AX27" i="3"/>
  <c r="AF24" i="2"/>
  <c r="Z24" i="4"/>
  <c r="Z19" i="4"/>
  <c r="AF19" i="2"/>
  <c r="N17" i="3"/>
  <c r="AX16" i="3"/>
  <c r="AF16" i="3"/>
  <c r="Z32" i="3"/>
  <c r="N21" i="3"/>
  <c r="AF19" i="3"/>
  <c r="AX18" i="3"/>
  <c r="G15" i="4"/>
  <c r="E15" i="4"/>
  <c r="F15" i="4"/>
  <c r="N35" i="3"/>
  <c r="N34" i="3"/>
  <c r="Z38" i="3"/>
  <c r="AF14" i="3"/>
  <c r="Z36" i="3"/>
  <c r="AF24" i="3"/>
  <c r="Z23" i="3"/>
  <c r="AX58" i="3"/>
  <c r="AX16" i="2"/>
  <c r="D11" i="3"/>
  <c r="D15" i="2"/>
  <c r="D18" i="2"/>
  <c r="G19" i="3"/>
  <c r="F19" i="3"/>
  <c r="E19" i="3"/>
  <c r="D21" i="3"/>
  <c r="D23" i="2"/>
  <c r="D25" i="2"/>
  <c r="D25" i="3"/>
  <c r="T46" i="2"/>
  <c r="E26" i="4"/>
  <c r="G26" i="4"/>
  <c r="F26" i="4"/>
  <c r="G16" i="4"/>
  <c r="E16" i="4"/>
  <c r="F16" i="4"/>
  <c r="F22" i="4"/>
  <c r="E22" i="4"/>
  <c r="G22" i="4"/>
  <c r="E18" i="4"/>
  <c r="F18" i="4"/>
  <c r="G18" i="4"/>
  <c r="N40" i="3"/>
  <c r="N36" i="3"/>
  <c r="Z34" i="4"/>
  <c r="Z25" i="3"/>
  <c r="T17" i="3"/>
  <c r="AX43" i="3"/>
  <c r="N23" i="3"/>
  <c r="Z12" i="3"/>
  <c r="Z11" i="2"/>
  <c r="AX59" i="4"/>
  <c r="N58" i="2"/>
  <c r="N57" i="4"/>
  <c r="AF43" i="2"/>
  <c r="AX40" i="3"/>
  <c r="N13" i="3"/>
  <c r="AF40" i="2"/>
  <c r="AF36" i="4"/>
  <c r="N46" i="3"/>
  <c r="D12" i="2"/>
  <c r="D14" i="2"/>
  <c r="E14" i="3"/>
  <c r="G14" i="3"/>
  <c r="F14" i="3"/>
  <c r="D17" i="2"/>
  <c r="D20" i="2"/>
  <c r="D22" i="2"/>
  <c r="T37" i="3"/>
  <c r="T40" i="3"/>
  <c r="AI69" i="2"/>
  <c r="G21" i="4"/>
  <c r="E21" i="4"/>
  <c r="F21" i="4"/>
  <c r="AF13" i="3"/>
  <c r="AF12" i="3"/>
  <c r="G25" i="4"/>
  <c r="F25" i="4"/>
  <c r="E25" i="4"/>
  <c r="AX46" i="3"/>
  <c r="AF46" i="4"/>
  <c r="N46" i="4"/>
  <c r="AX40" i="2"/>
  <c r="AF36" i="3"/>
  <c r="Z19" i="3"/>
  <c r="AL69" i="3"/>
  <c r="AX48" i="2"/>
  <c r="N48" i="3"/>
  <c r="AX43" i="2"/>
  <c r="Z35" i="4"/>
  <c r="AF28" i="4"/>
  <c r="AX24" i="3"/>
  <c r="AX23" i="3"/>
  <c r="AX15" i="2"/>
  <c r="N61" i="3"/>
  <c r="Z59" i="4"/>
  <c r="N12" i="3"/>
  <c r="G14" i="4"/>
  <c r="E14" i="4"/>
  <c r="F14" i="4"/>
  <c r="F11" i="4"/>
  <c r="E11" i="4"/>
  <c r="G11" i="4"/>
  <c r="G12" i="4"/>
  <c r="F12" i="4"/>
  <c r="E12" i="4"/>
  <c r="F20" i="4"/>
  <c r="G20" i="4"/>
  <c r="E20" i="4"/>
  <c r="N14" i="3"/>
  <c r="F13" i="4"/>
  <c r="G13" i="4"/>
  <c r="E13" i="4"/>
  <c r="AX13" i="3"/>
  <c r="Z60" i="3"/>
  <c r="Z48" i="3"/>
  <c r="Z34" i="3"/>
  <c r="AX28" i="3"/>
  <c r="G54" i="2" l="1"/>
  <c r="F54" i="2"/>
  <c r="E54" i="2"/>
  <c r="H17" i="4"/>
  <c r="H12" i="3"/>
  <c r="H13" i="4"/>
  <c r="H16" i="4"/>
  <c r="H26" i="4"/>
  <c r="H14" i="4"/>
  <c r="H25" i="4"/>
  <c r="H19" i="4"/>
  <c r="H26" i="3"/>
  <c r="H12" i="4"/>
  <c r="H18" i="4"/>
  <c r="H22" i="4"/>
  <c r="H19" i="3"/>
  <c r="H22" i="3"/>
  <c r="H54" i="4"/>
  <c r="H20" i="4"/>
  <c r="H11" i="4"/>
  <c r="H15" i="4"/>
  <c r="H24" i="4"/>
  <c r="H18" i="3"/>
  <c r="H23" i="4"/>
  <c r="H16" i="3"/>
  <c r="H21" i="4"/>
  <c r="G25" i="3"/>
  <c r="F25" i="3"/>
  <c r="E25" i="3"/>
  <c r="H54" i="3"/>
  <c r="E13" i="2"/>
  <c r="F13" i="2"/>
  <c r="G13" i="2"/>
  <c r="F22" i="2"/>
  <c r="E22" i="2"/>
  <c r="G22" i="2"/>
  <c r="F12" i="2"/>
  <c r="E12" i="2"/>
  <c r="G12" i="2"/>
  <c r="F23" i="2"/>
  <c r="E23" i="2"/>
  <c r="G23" i="2"/>
  <c r="F15" i="2"/>
  <c r="G15" i="2"/>
  <c r="E15" i="2"/>
  <c r="E11" i="3"/>
  <c r="F11" i="3"/>
  <c r="G11" i="3"/>
  <c r="F23" i="3"/>
  <c r="E23" i="3"/>
  <c r="G23" i="3"/>
  <c r="G13" i="3"/>
  <c r="F13" i="3"/>
  <c r="E13" i="3"/>
  <c r="F17" i="3"/>
  <c r="E17" i="3"/>
  <c r="G17" i="3"/>
  <c r="E16" i="2"/>
  <c r="F16" i="2"/>
  <c r="G16" i="2"/>
  <c r="E18" i="2"/>
  <c r="F18" i="2"/>
  <c r="G18" i="2"/>
  <c r="H24" i="3"/>
  <c r="F21" i="2"/>
  <c r="E21" i="2"/>
  <c r="G21" i="2"/>
  <c r="F24" i="2"/>
  <c r="G24" i="2"/>
  <c r="E24" i="2"/>
  <c r="E11" i="2"/>
  <c r="F11" i="2"/>
  <c r="G11" i="2"/>
  <c r="E20" i="2"/>
  <c r="F20" i="2"/>
  <c r="G20" i="2"/>
  <c r="F17" i="2"/>
  <c r="E17" i="2"/>
  <c r="G17" i="2"/>
  <c r="H14" i="3"/>
  <c r="E14" i="2"/>
  <c r="G14" i="2"/>
  <c r="F14" i="2"/>
  <c r="F25" i="2"/>
  <c r="G25" i="2"/>
  <c r="E25" i="2"/>
  <c r="E21" i="3"/>
  <c r="G21" i="3"/>
  <c r="F21" i="3"/>
  <c r="G26" i="2"/>
  <c r="E26" i="2"/>
  <c r="F26" i="2"/>
  <c r="H20" i="3"/>
  <c r="F19" i="2"/>
  <c r="G19" i="2"/>
  <c r="E19" i="2"/>
  <c r="F15" i="3"/>
  <c r="E15" i="3"/>
  <c r="G15" i="3"/>
  <c r="H54" i="2" l="1"/>
  <c r="H25" i="2"/>
  <c r="H23" i="3"/>
  <c r="H23" i="2"/>
  <c r="H15" i="2"/>
  <c r="H11" i="3"/>
  <c r="H14" i="2"/>
  <c r="H15" i="3"/>
  <c r="H13" i="3"/>
  <c r="H18" i="2"/>
  <c r="H12" i="2"/>
  <c r="H21" i="2"/>
  <c r="H17" i="3"/>
  <c r="H25" i="3"/>
  <c r="H21" i="3"/>
  <c r="H17" i="2"/>
  <c r="H24" i="2"/>
  <c r="H16" i="2"/>
  <c r="H20" i="2"/>
  <c r="H11" i="2"/>
  <c r="H19" i="2"/>
  <c r="H26" i="2"/>
  <c r="H22" i="2"/>
  <c r="H13" i="2"/>
  <c r="D10" i="4" l="1"/>
  <c r="D10" i="3" l="1"/>
  <c r="D10" i="2"/>
  <c r="D69" i="4"/>
  <c r="D72" i="4" s="1"/>
  <c r="E10" i="4"/>
  <c r="E69" i="4" s="1"/>
  <c r="E72" i="4" s="1"/>
  <c r="F10" i="4"/>
  <c r="F69" i="4" s="1"/>
  <c r="F72" i="4" s="1"/>
  <c r="G10" i="4"/>
  <c r="G69" i="4" s="1"/>
  <c r="G72" i="4" s="1"/>
  <c r="H10" i="4" l="1"/>
  <c r="H69" i="4" s="1"/>
  <c r="H72" i="4" s="1"/>
  <c r="G10" i="3"/>
  <c r="D69" i="3"/>
  <c r="D72" i="3" s="1"/>
  <c r="F10" i="3"/>
  <c r="E10" i="3"/>
  <c r="F10" i="2"/>
  <c r="F69" i="2" s="1"/>
  <c r="F72" i="2" s="1"/>
  <c r="E10" i="2"/>
  <c r="E69" i="2" s="1"/>
  <c r="E72" i="2" s="1"/>
  <c r="D69" i="2"/>
  <c r="D72" i="2" s="1"/>
  <c r="G10" i="2"/>
  <c r="G69" i="2" s="1"/>
  <c r="G72" i="2" s="1"/>
  <c r="H10" i="3" l="1"/>
  <c r="H69" i="3" s="1"/>
  <c r="H72" i="3" s="1"/>
  <c r="G69" i="3"/>
  <c r="G72" i="3" s="1"/>
  <c r="H10" i="2"/>
  <c r="H69" i="2" s="1"/>
  <c r="H72" i="2" s="1"/>
  <c r="E69" i="3"/>
  <c r="E72" i="3" s="1"/>
  <c r="F69" i="3"/>
  <c r="F72" i="3" s="1"/>
  <c r="AN41" i="3" l="1"/>
  <c r="AN41" i="2"/>
  <c r="AN41" i="4" l="1"/>
  <c r="AQ41" i="4" s="1"/>
  <c r="AP41" i="2"/>
  <c r="AP69" i="2" s="1"/>
  <c r="AP72" i="2" s="1"/>
  <c r="AQ41" i="2"/>
  <c r="AQ69" i="2" s="1"/>
  <c r="AQ72" i="2" s="1"/>
  <c r="AO41" i="2"/>
  <c r="AO69" i="2" s="1"/>
  <c r="AO72" i="2" s="1"/>
  <c r="AN69" i="2"/>
  <c r="AN72" i="2" s="1"/>
  <c r="AO41" i="3"/>
  <c r="AP41" i="3"/>
  <c r="AQ41" i="3"/>
  <c r="AN69" i="3"/>
  <c r="AN72" i="3" s="1"/>
  <c r="AR41" i="2" l="1"/>
  <c r="AR69" i="2" s="1"/>
  <c r="AR72" i="2" s="1"/>
  <c r="AO69" i="3"/>
  <c r="AO72" i="3" s="1"/>
  <c r="AR41" i="3"/>
  <c r="AQ69" i="3"/>
  <c r="AQ72" i="3" s="1"/>
  <c r="AP69" i="3"/>
  <c r="AP72" i="3" s="1"/>
  <c r="AO41" i="4"/>
  <c r="AO69" i="4" s="1"/>
  <c r="AO72" i="4" s="1"/>
  <c r="AQ69" i="4"/>
  <c r="AQ72" i="4" s="1"/>
  <c r="AP41" i="4"/>
  <c r="AR41" i="4" l="1"/>
  <c r="AR69" i="4" s="1"/>
  <c r="AR72" i="4" s="1"/>
  <c r="AR69" i="3"/>
  <c r="AR72" i="3" s="1"/>
  <c r="P41" i="3" l="1"/>
  <c r="P41" i="2"/>
  <c r="P41" i="4"/>
  <c r="S41" i="4" l="1"/>
  <c r="R41" i="4"/>
  <c r="Q41" i="4"/>
  <c r="R41" i="3"/>
  <c r="Q41" i="3"/>
  <c r="AB41" i="2"/>
  <c r="S41" i="3"/>
  <c r="J41" i="3"/>
  <c r="J41" i="4"/>
  <c r="J41" i="2"/>
  <c r="AT41" i="2"/>
  <c r="V41" i="3"/>
  <c r="AT41" i="4"/>
  <c r="V41" i="2"/>
  <c r="AB41" i="4"/>
  <c r="AE41" i="4" s="1"/>
  <c r="AB41" i="3"/>
  <c r="V41" i="4"/>
  <c r="AT41" i="3"/>
  <c r="R41" i="2"/>
  <c r="S41" i="2"/>
  <c r="Q41" i="2"/>
  <c r="AC41" i="4" l="1"/>
  <c r="AD41" i="4"/>
  <c r="AC41" i="2"/>
  <c r="AD41" i="2"/>
  <c r="AE41" i="2"/>
  <c r="AE41" i="3"/>
  <c r="AD41" i="3"/>
  <c r="AC41" i="3"/>
  <c r="T41" i="3"/>
  <c r="T41" i="2"/>
  <c r="AU41" i="4"/>
  <c r="AW41" i="4"/>
  <c r="AV41" i="4"/>
  <c r="Y41" i="3"/>
  <c r="W41" i="3"/>
  <c r="X41" i="3"/>
  <c r="L41" i="2"/>
  <c r="K41" i="2"/>
  <c r="M41" i="2"/>
  <c r="M41" i="3"/>
  <c r="L41" i="3"/>
  <c r="K41" i="3"/>
  <c r="T41" i="4"/>
  <c r="AU41" i="3"/>
  <c r="AV41" i="3"/>
  <c r="AW41" i="3"/>
  <c r="Y41" i="4"/>
  <c r="W41" i="4"/>
  <c r="X41" i="4"/>
  <c r="Y41" i="2"/>
  <c r="X41" i="2"/>
  <c r="W41" i="2"/>
  <c r="AU41" i="2"/>
  <c r="AW41" i="2"/>
  <c r="AV41" i="2"/>
  <c r="K41" i="4"/>
  <c r="M41" i="4"/>
  <c r="L41" i="4"/>
  <c r="AF41" i="3" l="1"/>
  <c r="AX41" i="4"/>
  <c r="Z41" i="4"/>
  <c r="AF41" i="2"/>
  <c r="N41" i="3"/>
  <c r="AF41" i="4"/>
  <c r="N41" i="4"/>
  <c r="AX41" i="3"/>
  <c r="N41" i="2"/>
  <c r="AX41" i="2"/>
  <c r="Z41" i="2"/>
  <c r="Z41" i="3"/>
  <c r="P10" i="4" l="1"/>
  <c r="P10" i="3"/>
  <c r="P10" i="2"/>
  <c r="V10" i="3" l="1"/>
  <c r="V10" i="4"/>
  <c r="J10" i="4"/>
  <c r="S10" i="2"/>
  <c r="Q10" i="2"/>
  <c r="R10" i="2"/>
  <c r="J10" i="2"/>
  <c r="AT10" i="3"/>
  <c r="AT10" i="2"/>
  <c r="S10" i="3"/>
  <c r="Q10" i="3"/>
  <c r="R10" i="3"/>
  <c r="Q10" i="4"/>
  <c r="R10" i="4"/>
  <c r="S10" i="4"/>
  <c r="J10" i="3"/>
  <c r="AT10" i="4"/>
  <c r="V10" i="2"/>
  <c r="T10" i="3" l="1"/>
  <c r="T10" i="2"/>
  <c r="X10" i="2"/>
  <c r="Y10" i="2"/>
  <c r="W10" i="2"/>
  <c r="AU10" i="4"/>
  <c r="AV10" i="4"/>
  <c r="AW10" i="4"/>
  <c r="T10" i="4"/>
  <c r="M10" i="4"/>
  <c r="K10" i="4"/>
  <c r="L10" i="4"/>
  <c r="X10" i="4"/>
  <c r="Y10" i="4"/>
  <c r="W10" i="4"/>
  <c r="X10" i="3"/>
  <c r="W10" i="3"/>
  <c r="Y10" i="3"/>
  <c r="K10" i="3"/>
  <c r="L10" i="3"/>
  <c r="M10" i="3"/>
  <c r="AV10" i="2"/>
  <c r="AU10" i="2"/>
  <c r="AW10" i="2"/>
  <c r="AV10" i="3"/>
  <c r="AU10" i="3"/>
  <c r="AW10" i="3"/>
  <c r="M10" i="2"/>
  <c r="L10" i="2"/>
  <c r="K10" i="2"/>
  <c r="N10" i="3" l="1"/>
  <c r="AX10" i="2"/>
  <c r="Z10" i="4"/>
  <c r="AX10" i="4"/>
  <c r="N10" i="2"/>
  <c r="N10" i="4"/>
  <c r="Z10" i="2"/>
  <c r="AX10" i="3"/>
  <c r="Z10" i="3"/>
  <c r="J20" i="4" l="1"/>
  <c r="J20" i="3"/>
  <c r="M20" i="4" l="1"/>
  <c r="L20" i="4"/>
  <c r="K20" i="4"/>
  <c r="J20" i="2"/>
  <c r="L20" i="3"/>
  <c r="K20" i="3"/>
  <c r="M20" i="3"/>
  <c r="N20" i="4" l="1"/>
  <c r="L20" i="2"/>
  <c r="K20" i="2"/>
  <c r="M20" i="2"/>
  <c r="N20" i="3"/>
  <c r="N20" i="2" l="1"/>
  <c r="AB20" i="4" l="1"/>
  <c r="AT20" i="3"/>
  <c r="AB20" i="3"/>
  <c r="AT20" i="4"/>
  <c r="AB20" i="2"/>
  <c r="AT20" i="2"/>
  <c r="AW20" i="2" l="1"/>
  <c r="AU20" i="2"/>
  <c r="AV20" i="2"/>
  <c r="AV20" i="4"/>
  <c r="AW20" i="4"/>
  <c r="AU20" i="4"/>
  <c r="AW20" i="3"/>
  <c r="AV20" i="3"/>
  <c r="AU20" i="3"/>
  <c r="AD20" i="2"/>
  <c r="AC20" i="2"/>
  <c r="AE20" i="2"/>
  <c r="AD20" i="3"/>
  <c r="AC20" i="3"/>
  <c r="AE20" i="3"/>
  <c r="AE20" i="4"/>
  <c r="AC20" i="4"/>
  <c r="AD20" i="4"/>
  <c r="AX20" i="3" l="1"/>
  <c r="AX20" i="2"/>
  <c r="AF20" i="3"/>
  <c r="AX20" i="4"/>
  <c r="AF20" i="4"/>
  <c r="AF20" i="2"/>
  <c r="AB22" i="2" l="1"/>
  <c r="AT22" i="2"/>
  <c r="AT22" i="3"/>
  <c r="AB22" i="3"/>
  <c r="AT22" i="4"/>
  <c r="AB22" i="4"/>
  <c r="J22" i="3" l="1"/>
  <c r="AE22" i="4"/>
  <c r="AC22" i="4"/>
  <c r="AD22" i="4"/>
  <c r="AW22" i="4"/>
  <c r="AV22" i="4"/>
  <c r="AU22" i="4"/>
  <c r="J22" i="4"/>
  <c r="J22" i="2"/>
  <c r="AW22" i="2"/>
  <c r="AU22" i="2"/>
  <c r="AV22" i="2"/>
  <c r="AC22" i="3"/>
  <c r="AE22" i="3"/>
  <c r="AD22" i="3"/>
  <c r="AV22" i="3"/>
  <c r="AW22" i="3"/>
  <c r="AU22" i="3"/>
  <c r="AC22" i="2"/>
  <c r="AE22" i="2"/>
  <c r="AD22" i="2"/>
  <c r="AX22" i="2" l="1"/>
  <c r="AF22" i="4"/>
  <c r="AX22" i="4"/>
  <c r="AF22" i="2"/>
  <c r="M22" i="4"/>
  <c r="L22" i="4"/>
  <c r="K22" i="4"/>
  <c r="AX22" i="3"/>
  <c r="L22" i="3"/>
  <c r="M22" i="3"/>
  <c r="K22" i="3"/>
  <c r="AF22" i="3"/>
  <c r="L22" i="2"/>
  <c r="K22" i="2"/>
  <c r="M22" i="2"/>
  <c r="N22" i="3" l="1"/>
  <c r="N22" i="4"/>
  <c r="N22" i="2"/>
  <c r="AB21" i="3" l="1"/>
  <c r="AT21" i="4"/>
  <c r="AB21" i="2"/>
  <c r="AB21" i="4"/>
  <c r="AT21" i="2"/>
  <c r="AT21" i="3"/>
  <c r="AU21" i="3" l="1"/>
  <c r="AV21" i="3"/>
  <c r="AW21" i="3"/>
  <c r="AV21" i="4"/>
  <c r="AW21" i="4"/>
  <c r="AU21" i="4"/>
  <c r="AE21" i="4"/>
  <c r="AC21" i="4"/>
  <c r="AD21" i="4"/>
  <c r="AW21" i="2"/>
  <c r="AU21" i="2"/>
  <c r="AV21" i="2"/>
  <c r="AC21" i="2"/>
  <c r="AD21" i="2"/>
  <c r="AE21" i="2"/>
  <c r="AC21" i="3"/>
  <c r="AD21" i="3"/>
  <c r="AE21" i="3"/>
  <c r="AX21" i="4" l="1"/>
  <c r="AF21" i="3"/>
  <c r="AF21" i="2"/>
  <c r="AX21" i="2"/>
  <c r="AF21" i="4"/>
  <c r="AX21" i="3"/>
  <c r="AB45" i="3" l="1"/>
  <c r="AT45" i="3"/>
  <c r="AT45" i="2"/>
  <c r="J45" i="4"/>
  <c r="J45" i="2"/>
  <c r="AT45" i="4"/>
  <c r="J45" i="3"/>
  <c r="AB45" i="2"/>
  <c r="AB45" i="4"/>
  <c r="AD45" i="2" l="1"/>
  <c r="AE45" i="2"/>
  <c r="AC45" i="2"/>
  <c r="K45" i="3"/>
  <c r="M45" i="3"/>
  <c r="L45" i="3"/>
  <c r="V45" i="3"/>
  <c r="M45" i="4"/>
  <c r="K45" i="4"/>
  <c r="L45" i="4"/>
  <c r="V45" i="2"/>
  <c r="AD45" i="4"/>
  <c r="AC45" i="4"/>
  <c r="AE45" i="4"/>
  <c r="AW45" i="4"/>
  <c r="AV45" i="4"/>
  <c r="AU45" i="4"/>
  <c r="K45" i="2"/>
  <c r="L45" i="2"/>
  <c r="M45" i="2"/>
  <c r="AU45" i="3"/>
  <c r="AW45" i="3"/>
  <c r="AV45" i="3"/>
  <c r="AE45" i="3"/>
  <c r="AD45" i="3"/>
  <c r="AC45" i="3"/>
  <c r="V45" i="4"/>
  <c r="AU45" i="2"/>
  <c r="AW45" i="2"/>
  <c r="AV45" i="2"/>
  <c r="N45" i="2" l="1"/>
  <c r="AX45" i="4"/>
  <c r="N45" i="4"/>
  <c r="AX45" i="3"/>
  <c r="AF45" i="4"/>
  <c r="AF45" i="2"/>
  <c r="AX45" i="2"/>
  <c r="AF45" i="3"/>
  <c r="N45" i="3"/>
  <c r="X45" i="2"/>
  <c r="W45" i="2"/>
  <c r="Y45" i="2"/>
  <c r="Y45" i="4"/>
  <c r="W45" i="4"/>
  <c r="X45" i="4"/>
  <c r="X45" i="3"/>
  <c r="Y45" i="3"/>
  <c r="W45" i="3"/>
  <c r="Z45" i="2" l="1"/>
  <c r="Z45" i="3"/>
  <c r="Z45" i="4"/>
  <c r="P44" i="3" l="1"/>
  <c r="P44" i="2"/>
  <c r="P44" i="4"/>
  <c r="S44" i="3" l="1"/>
  <c r="R44" i="3"/>
  <c r="Q44" i="3"/>
  <c r="AT44" i="3"/>
  <c r="J44" i="3"/>
  <c r="AB44" i="4"/>
  <c r="AB44" i="2"/>
  <c r="AB44" i="3"/>
  <c r="AT44" i="4"/>
  <c r="J44" i="2"/>
  <c r="J44" i="4"/>
  <c r="AT44" i="2"/>
  <c r="Q44" i="4"/>
  <c r="S44" i="4"/>
  <c r="R44" i="4"/>
  <c r="S44" i="2"/>
  <c r="Q44" i="2"/>
  <c r="R44" i="2"/>
  <c r="T44" i="3" l="1"/>
  <c r="T44" i="4"/>
  <c r="T44" i="2"/>
  <c r="K44" i="2"/>
  <c r="L44" i="2"/>
  <c r="M44" i="2"/>
  <c r="AV44" i="4"/>
  <c r="AW44" i="4"/>
  <c r="AU44" i="4"/>
  <c r="AE44" i="2"/>
  <c r="AC44" i="2"/>
  <c r="AD44" i="2"/>
  <c r="AD44" i="4"/>
  <c r="AE44" i="4"/>
  <c r="AC44" i="4"/>
  <c r="AU44" i="3"/>
  <c r="AV44" i="3"/>
  <c r="AW44" i="3"/>
  <c r="AU44" i="2"/>
  <c r="AW44" i="2"/>
  <c r="AV44" i="2"/>
  <c r="L44" i="4"/>
  <c r="K44" i="4"/>
  <c r="M44" i="4"/>
  <c r="AE44" i="3"/>
  <c r="AD44" i="3"/>
  <c r="AC44" i="3"/>
  <c r="K44" i="3"/>
  <c r="M44" i="3"/>
  <c r="L44" i="3"/>
  <c r="AX44" i="3" l="1"/>
  <c r="N44" i="3"/>
  <c r="AX44" i="2"/>
  <c r="AF44" i="2"/>
  <c r="AF44" i="3"/>
  <c r="N44" i="2"/>
  <c r="AF44" i="4"/>
  <c r="N44" i="4"/>
  <c r="AX44" i="4"/>
  <c r="AB11" i="2" l="1"/>
  <c r="AB11" i="4"/>
  <c r="AB11" i="3"/>
  <c r="AD11" i="4" l="1"/>
  <c r="AE11" i="4"/>
  <c r="AC11" i="4"/>
  <c r="AC11" i="3"/>
  <c r="AE11" i="3"/>
  <c r="AD11" i="3"/>
  <c r="AE11" i="2"/>
  <c r="AC11" i="2"/>
  <c r="AD11" i="2"/>
  <c r="AF11" i="2" l="1"/>
  <c r="AF11" i="3"/>
  <c r="AF11" i="4"/>
  <c r="AB30" i="2" l="1"/>
  <c r="V30" i="2"/>
  <c r="AB30" i="4"/>
  <c r="AB30" i="3"/>
  <c r="V30" i="3"/>
  <c r="V30" i="4"/>
  <c r="W30" i="4" l="1"/>
  <c r="Y30" i="4"/>
  <c r="X30" i="4"/>
  <c r="AE30" i="3"/>
  <c r="AD30" i="3"/>
  <c r="AC30" i="3"/>
  <c r="X30" i="2"/>
  <c r="W30" i="2"/>
  <c r="Y30" i="2"/>
  <c r="W30" i="3"/>
  <c r="Y30" i="3"/>
  <c r="X30" i="3"/>
  <c r="AD30" i="4"/>
  <c r="AC30" i="4"/>
  <c r="AE30" i="4"/>
  <c r="AE30" i="2"/>
  <c r="AD30" i="2"/>
  <c r="AC30" i="2"/>
  <c r="Z30" i="2" l="1"/>
  <c r="AF30" i="3"/>
  <c r="AF30" i="2"/>
  <c r="Z30" i="3"/>
  <c r="AF30" i="4"/>
  <c r="Z30" i="4"/>
  <c r="AP69" i="4" l="1"/>
  <c r="AP72" i="4" s="1"/>
  <c r="AN34" i="4"/>
  <c r="AN31" i="4"/>
  <c r="AN32" i="4"/>
  <c r="AN33" i="4"/>
  <c r="AN69" i="4" l="1"/>
  <c r="AN72" i="4" s="1"/>
  <c r="AB38" i="4" l="1"/>
  <c r="AB38" i="3"/>
  <c r="AB38" i="2"/>
  <c r="AD38" i="2" l="1"/>
  <c r="AC38" i="2"/>
  <c r="AE38" i="2"/>
  <c r="AC38" i="3"/>
  <c r="AD38" i="3"/>
  <c r="AE38" i="3"/>
  <c r="AE38" i="4"/>
  <c r="AC38" i="4"/>
  <c r="AD38" i="4"/>
  <c r="AF38" i="4" l="1"/>
  <c r="AF38" i="3"/>
  <c r="AF38" i="2"/>
  <c r="J37" i="3" l="1"/>
  <c r="V37" i="2"/>
  <c r="AB37" i="2"/>
  <c r="J37" i="4"/>
  <c r="AT37" i="3"/>
  <c r="J37" i="2"/>
  <c r="AB37" i="3"/>
  <c r="AT37" i="4"/>
  <c r="V37" i="4"/>
  <c r="AB37" i="4"/>
  <c r="AT37" i="2"/>
  <c r="V37" i="3"/>
  <c r="X37" i="3" l="1"/>
  <c r="W37" i="3"/>
  <c r="Y37" i="3"/>
  <c r="AC37" i="4"/>
  <c r="AD37" i="4"/>
  <c r="AE37" i="4"/>
  <c r="AW37" i="4"/>
  <c r="AV37" i="4"/>
  <c r="AU37" i="4"/>
  <c r="K37" i="2"/>
  <c r="L37" i="2"/>
  <c r="M37" i="2"/>
  <c r="L37" i="4"/>
  <c r="K37" i="4"/>
  <c r="M37" i="4"/>
  <c r="X37" i="2"/>
  <c r="W37" i="2"/>
  <c r="Y37" i="2"/>
  <c r="AU37" i="2"/>
  <c r="AW37" i="2"/>
  <c r="AV37" i="2"/>
  <c r="W37" i="4"/>
  <c r="Y37" i="4"/>
  <c r="X37" i="4"/>
  <c r="AE37" i="3"/>
  <c r="AD37" i="3"/>
  <c r="AC37" i="3"/>
  <c r="AU37" i="3"/>
  <c r="AW37" i="3"/>
  <c r="AV37" i="3"/>
  <c r="AC37" i="2"/>
  <c r="AE37" i="2"/>
  <c r="AD37" i="2"/>
  <c r="K37" i="3"/>
  <c r="M37" i="3"/>
  <c r="L37" i="3"/>
  <c r="AX37" i="3" l="1"/>
  <c r="N37" i="4"/>
  <c r="AF37" i="2"/>
  <c r="Z37" i="2"/>
  <c r="AF37" i="4"/>
  <c r="N37" i="2"/>
  <c r="Z37" i="3"/>
  <c r="AX37" i="4"/>
  <c r="AX37" i="2"/>
  <c r="AF37" i="3"/>
  <c r="N37" i="3"/>
  <c r="Z37" i="4"/>
  <c r="P52" i="4" l="1"/>
  <c r="P52" i="2"/>
  <c r="P52" i="3"/>
  <c r="R52" i="2" l="1"/>
  <c r="S52" i="2"/>
  <c r="Q52" i="2"/>
  <c r="S52" i="3"/>
  <c r="R52" i="3"/>
  <c r="Q52" i="3"/>
  <c r="S52" i="4"/>
  <c r="Q52" i="4"/>
  <c r="R52" i="4"/>
  <c r="AB52" i="2"/>
  <c r="AB52" i="3"/>
  <c r="AB52" i="4"/>
  <c r="AB39" i="4"/>
  <c r="AB39" i="2"/>
  <c r="AB39" i="3"/>
  <c r="T52" i="4" l="1"/>
  <c r="AB10" i="3"/>
  <c r="AB10" i="2"/>
  <c r="AC52" i="4"/>
  <c r="AE52" i="4"/>
  <c r="AD52" i="4"/>
  <c r="AT52" i="4"/>
  <c r="V52" i="4"/>
  <c r="AE52" i="2"/>
  <c r="AC52" i="2"/>
  <c r="AD52" i="2"/>
  <c r="AE39" i="4"/>
  <c r="AD39" i="4"/>
  <c r="AC39" i="4"/>
  <c r="J52" i="4"/>
  <c r="T52" i="2"/>
  <c r="AD39" i="3"/>
  <c r="AE39" i="3"/>
  <c r="AC39" i="3"/>
  <c r="AB10" i="4"/>
  <c r="AD39" i="2"/>
  <c r="AC39" i="2"/>
  <c r="AE39" i="2"/>
  <c r="J52" i="2"/>
  <c r="V52" i="3"/>
  <c r="J52" i="3"/>
  <c r="AT52" i="2"/>
  <c r="V52" i="2"/>
  <c r="AE52" i="3"/>
  <c r="AD52" i="3"/>
  <c r="AC52" i="3"/>
  <c r="AT52" i="3"/>
  <c r="T52" i="3"/>
  <c r="AF39" i="4" l="1"/>
  <c r="AF39" i="3"/>
  <c r="AF39" i="2"/>
  <c r="AF52" i="4"/>
  <c r="AF52" i="2"/>
  <c r="AV52" i="3"/>
  <c r="AW52" i="3"/>
  <c r="AU52" i="3"/>
  <c r="K52" i="4"/>
  <c r="M52" i="4"/>
  <c r="L52" i="4"/>
  <c r="AF52" i="3"/>
  <c r="AW52" i="2"/>
  <c r="AV52" i="2"/>
  <c r="AU52" i="2"/>
  <c r="Y52" i="3"/>
  <c r="X52" i="3"/>
  <c r="W52" i="3"/>
  <c r="AE10" i="4"/>
  <c r="AD10" i="4"/>
  <c r="AC10" i="4"/>
  <c r="X52" i="4"/>
  <c r="W52" i="4"/>
  <c r="Y52" i="4"/>
  <c r="AE10" i="2"/>
  <c r="AC10" i="2"/>
  <c r="AD10" i="2"/>
  <c r="Y52" i="2"/>
  <c r="W52" i="2"/>
  <c r="X52" i="2"/>
  <c r="K52" i="3"/>
  <c r="M52" i="3"/>
  <c r="L52" i="3"/>
  <c r="L52" i="2"/>
  <c r="M52" i="2"/>
  <c r="K52" i="2"/>
  <c r="AV52" i="4"/>
  <c r="AU52" i="4"/>
  <c r="AW52" i="4"/>
  <c r="AC10" i="3"/>
  <c r="AD10" i="3"/>
  <c r="AE10" i="3"/>
  <c r="N52" i="2" l="1"/>
  <c r="N52" i="3"/>
  <c r="AF10" i="2"/>
  <c r="Z52" i="4"/>
  <c r="AX52" i="2"/>
  <c r="AX52" i="3"/>
  <c r="AX52" i="4"/>
  <c r="AF10" i="3"/>
  <c r="Z52" i="2"/>
  <c r="AF10" i="4"/>
  <c r="N52" i="4"/>
  <c r="Z52" i="3"/>
  <c r="AT60" i="2" l="1"/>
  <c r="AT60" i="4"/>
  <c r="AT60" i="3"/>
  <c r="AW60" i="3" l="1"/>
  <c r="AV60" i="3"/>
  <c r="AU60" i="3"/>
  <c r="AU60" i="4"/>
  <c r="AV60" i="4"/>
  <c r="AW60" i="4"/>
  <c r="AW60" i="2"/>
  <c r="AV60" i="2"/>
  <c r="AU60" i="2"/>
  <c r="AX60" i="4" l="1"/>
  <c r="AX60" i="2"/>
  <c r="AX60" i="3"/>
  <c r="AT63" i="3" l="1"/>
  <c r="AT63" i="4"/>
  <c r="AT63" i="2"/>
  <c r="AV63" i="2" l="1"/>
  <c r="AU63" i="2"/>
  <c r="AW63" i="2"/>
  <c r="AV63" i="3"/>
  <c r="AW63" i="3"/>
  <c r="AU63" i="3"/>
  <c r="AU63" i="4"/>
  <c r="AV63" i="4"/>
  <c r="AW63" i="4"/>
  <c r="AX63" i="3" l="1"/>
  <c r="AX63" i="2"/>
  <c r="AX63" i="4"/>
  <c r="AT64" i="2" l="1"/>
  <c r="AT64" i="4"/>
  <c r="AT64" i="3"/>
  <c r="AW64" i="3" l="1"/>
  <c r="AU64" i="3"/>
  <c r="AV64" i="3"/>
  <c r="AW64" i="4"/>
  <c r="AU64" i="4"/>
  <c r="AV64" i="4"/>
  <c r="AV64" i="2"/>
  <c r="AW64" i="2"/>
  <c r="AU64" i="2"/>
  <c r="AX64" i="3" l="1"/>
  <c r="AX64" i="2"/>
  <c r="AX64" i="4"/>
  <c r="P33" i="3" l="1"/>
  <c r="P33" i="4"/>
  <c r="P33" i="2"/>
  <c r="R33" i="2" l="1"/>
  <c r="R69" i="2" s="1"/>
  <c r="R72" i="2" s="1"/>
  <c r="S33" i="2"/>
  <c r="S69" i="2" s="1"/>
  <c r="S72" i="2" s="1"/>
  <c r="Q33" i="2"/>
  <c r="Q69" i="2" s="1"/>
  <c r="Q72" i="2" s="1"/>
  <c r="P69" i="2"/>
  <c r="P72" i="2" s="1"/>
  <c r="S33" i="4"/>
  <c r="S69" i="4" s="1"/>
  <c r="S72" i="4" s="1"/>
  <c r="Q33" i="4"/>
  <c r="Q69" i="4" s="1"/>
  <c r="Q72" i="4" s="1"/>
  <c r="R33" i="4"/>
  <c r="R69" i="4" s="1"/>
  <c r="R72" i="4" s="1"/>
  <c r="P69" i="4"/>
  <c r="P72" i="4" s="1"/>
  <c r="Q33" i="3"/>
  <c r="S33" i="3"/>
  <c r="R33" i="3"/>
  <c r="P69" i="3"/>
  <c r="P72" i="3" s="1"/>
  <c r="T33" i="3" l="1"/>
  <c r="AB33" i="4"/>
  <c r="V33" i="2"/>
  <c r="J33" i="2"/>
  <c r="S69" i="3"/>
  <c r="S72" i="3" s="1"/>
  <c r="AT33" i="2"/>
  <c r="AT33" i="4"/>
  <c r="J33" i="3"/>
  <c r="Q69" i="3"/>
  <c r="Q72" i="3" s="1"/>
  <c r="T69" i="3"/>
  <c r="T72" i="3" s="1"/>
  <c r="T33" i="4"/>
  <c r="T69" i="4" s="1"/>
  <c r="T72" i="4" s="1"/>
  <c r="AT33" i="3"/>
  <c r="AB33" i="3"/>
  <c r="V33" i="3"/>
  <c r="AB33" i="2"/>
  <c r="J33" i="4"/>
  <c r="V33" i="4"/>
  <c r="R69" i="3"/>
  <c r="R72" i="3" s="1"/>
  <c r="T33" i="2"/>
  <c r="T69" i="2" s="1"/>
  <c r="T72" i="2" s="1"/>
  <c r="M33" i="4" l="1"/>
  <c r="M69" i="4" s="1"/>
  <c r="M72" i="4" s="1"/>
  <c r="K33" i="4"/>
  <c r="K69" i="4" s="1"/>
  <c r="K72" i="4" s="1"/>
  <c r="L33" i="4"/>
  <c r="L69" i="4" s="1"/>
  <c r="L72" i="4" s="1"/>
  <c r="J69" i="4"/>
  <c r="J72" i="4" s="1"/>
  <c r="Y33" i="3"/>
  <c r="X33" i="3"/>
  <c r="W33" i="3"/>
  <c r="V69" i="3"/>
  <c r="V72" i="3" s="1"/>
  <c r="AU33" i="3"/>
  <c r="AW33" i="3"/>
  <c r="AV33" i="3"/>
  <c r="AT69" i="3"/>
  <c r="AT72" i="3" s="1"/>
  <c r="M33" i="3"/>
  <c r="L33" i="3"/>
  <c r="K33" i="3"/>
  <c r="J69" i="3"/>
  <c r="J72" i="3" s="1"/>
  <c r="AV33" i="2"/>
  <c r="AV69" i="2" s="1"/>
  <c r="AV72" i="2" s="1"/>
  <c r="AU33" i="2"/>
  <c r="AU69" i="2" s="1"/>
  <c r="AU72" i="2" s="1"/>
  <c r="AW33" i="2"/>
  <c r="AW69" i="2" s="1"/>
  <c r="AW72" i="2" s="1"/>
  <c r="AT69" i="2"/>
  <c r="AT72" i="2" s="1"/>
  <c r="X33" i="2"/>
  <c r="X69" i="2" s="1"/>
  <c r="X72" i="2" s="1"/>
  <c r="W33" i="2"/>
  <c r="W69" i="2" s="1"/>
  <c r="W72" i="2" s="1"/>
  <c r="Y33" i="2"/>
  <c r="Y69" i="2" s="1"/>
  <c r="Y72" i="2" s="1"/>
  <c r="V69" i="2"/>
  <c r="V72" i="2" s="1"/>
  <c r="X33" i="4"/>
  <c r="X69" i="4" s="1"/>
  <c r="X72" i="4" s="1"/>
  <c r="W33" i="4"/>
  <c r="W69" i="4" s="1"/>
  <c r="W72" i="4" s="1"/>
  <c r="Y33" i="4"/>
  <c r="Y69" i="4" s="1"/>
  <c r="Y72" i="4" s="1"/>
  <c r="V69" i="4"/>
  <c r="V72" i="4" s="1"/>
  <c r="AE33" i="2"/>
  <c r="AE69" i="2" s="1"/>
  <c r="AE72" i="2" s="1"/>
  <c r="AD33" i="2"/>
  <c r="AD69" i="2" s="1"/>
  <c r="AD72" i="2" s="1"/>
  <c r="AC33" i="2"/>
  <c r="AC69" i="2" s="1"/>
  <c r="AC72" i="2" s="1"/>
  <c r="AB69" i="2"/>
  <c r="AB72" i="2" s="1"/>
  <c r="AE33" i="3"/>
  <c r="AD33" i="3"/>
  <c r="AC33" i="3"/>
  <c r="AB69" i="3"/>
  <c r="AB72" i="3" s="1"/>
  <c r="AV33" i="4"/>
  <c r="AV69" i="4" s="1"/>
  <c r="AV72" i="4" s="1"/>
  <c r="AU33" i="4"/>
  <c r="AU69" i="4" s="1"/>
  <c r="AU72" i="4" s="1"/>
  <c r="AW33" i="4"/>
  <c r="AW69" i="4" s="1"/>
  <c r="AW72" i="4" s="1"/>
  <c r="AT69" i="4"/>
  <c r="AT72" i="4" s="1"/>
  <c r="L33" i="2"/>
  <c r="L69" i="2" s="1"/>
  <c r="L72" i="2" s="1"/>
  <c r="K33" i="2"/>
  <c r="K69" i="2" s="1"/>
  <c r="K72" i="2" s="1"/>
  <c r="M33" i="2"/>
  <c r="M69" i="2" s="1"/>
  <c r="M72" i="2" s="1"/>
  <c r="J69" i="2"/>
  <c r="J72" i="2" s="1"/>
  <c r="AC33" i="4"/>
  <c r="AC69" i="4" s="1"/>
  <c r="AC72" i="4" s="1"/>
  <c r="AE33" i="4"/>
  <c r="AE69" i="4" s="1"/>
  <c r="AE72" i="4" s="1"/>
  <c r="AD33" i="4"/>
  <c r="AD69" i="4" s="1"/>
  <c r="AD72" i="4" s="1"/>
  <c r="AB69" i="4"/>
  <c r="AB72" i="4" s="1"/>
  <c r="AX33" i="4" l="1"/>
  <c r="N33" i="2"/>
  <c r="N69" i="2" s="1"/>
  <c r="N72" i="2" s="1"/>
  <c r="AX33" i="2"/>
  <c r="AX69" i="2" s="1"/>
  <c r="AX72" i="2" s="1"/>
  <c r="Z33" i="2"/>
  <c r="Z69" i="2" s="1"/>
  <c r="Z72" i="2" s="1"/>
  <c r="AX33" i="3"/>
  <c r="Z33" i="3"/>
  <c r="AF33" i="3"/>
  <c r="AF69" i="3" s="1"/>
  <c r="AF72" i="3" s="1"/>
  <c r="AD69" i="3"/>
  <c r="AD72" i="3" s="1"/>
  <c r="Z33" i="4"/>
  <c r="Z69" i="4" s="1"/>
  <c r="Z72" i="4" s="1"/>
  <c r="K69" i="3"/>
  <c r="K72" i="3" s="1"/>
  <c r="AW69" i="3"/>
  <c r="AW72" i="3" s="1"/>
  <c r="W69" i="3"/>
  <c r="W72" i="3" s="1"/>
  <c r="N33" i="4"/>
  <c r="N69" i="4" s="1"/>
  <c r="N72" i="4" s="1"/>
  <c r="AF33" i="4"/>
  <c r="AF69" i="4" s="1"/>
  <c r="AF72" i="4" s="1"/>
  <c r="AX69" i="4"/>
  <c r="AX72" i="4" s="1"/>
  <c r="AE69" i="3"/>
  <c r="AE72" i="3" s="1"/>
  <c r="L69" i="3"/>
  <c r="L72" i="3" s="1"/>
  <c r="AU69" i="3"/>
  <c r="AU72" i="3" s="1"/>
  <c r="X69" i="3"/>
  <c r="X72" i="3" s="1"/>
  <c r="M69" i="3"/>
  <c r="M72" i="3" s="1"/>
  <c r="AX69" i="3"/>
  <c r="AX72" i="3" s="1"/>
  <c r="Y69" i="3"/>
  <c r="Y72" i="3" s="1"/>
  <c r="AC69" i="3"/>
  <c r="AC72" i="3" s="1"/>
  <c r="AF33" i="2"/>
  <c r="AF69" i="2" s="1"/>
  <c r="AF72" i="2" s="1"/>
  <c r="N33" i="3"/>
  <c r="AV69" i="3"/>
  <c r="AV72" i="3" s="1"/>
  <c r="Z69" i="3"/>
  <c r="Z72" i="3" s="1"/>
  <c r="N69" i="3" l="1"/>
  <c r="N72" i="3" s="1"/>
  <c r="A45" i="2" l="1"/>
  <c r="A67" i="3"/>
  <c r="A45" i="4"/>
  <c r="A44" i="2"/>
  <c r="A45" i="3"/>
  <c r="A66" i="3"/>
  <c r="A44" i="3"/>
  <c r="A66" i="2"/>
  <c r="A67" i="2"/>
  <c r="A41" i="3"/>
  <c r="A42" i="3"/>
  <c r="A43" i="3"/>
  <c r="A57" i="4"/>
  <c r="A43" i="4"/>
  <c r="A44" i="4"/>
  <c r="A67" i="4"/>
  <c r="A57" i="3"/>
  <c r="A40" i="2"/>
  <c r="A41" i="2"/>
  <c r="A42" i="2"/>
  <c r="A43" i="2"/>
  <c r="A34" i="3"/>
  <c r="A35" i="3"/>
  <c r="A36" i="3"/>
  <c r="A37" i="3"/>
  <c r="A38" i="3"/>
  <c r="A39" i="3"/>
  <c r="A40" i="3"/>
  <c r="A39" i="4"/>
  <c r="A40" i="4"/>
  <c r="A41" i="4"/>
  <c r="A42" i="4"/>
  <c r="A53" i="4"/>
  <c r="A54" i="4"/>
  <c r="A55" i="4"/>
  <c r="A56" i="4"/>
  <c r="A65" i="3"/>
  <c r="A66" i="4"/>
  <c r="A55" i="2"/>
  <c r="A56" i="2"/>
  <c r="A57" i="2"/>
  <c r="A58" i="3"/>
  <c r="A59" i="3"/>
  <c r="A60" i="3"/>
  <c r="A61" i="3"/>
  <c r="A62" i="3"/>
  <c r="A63" i="3"/>
  <c r="A64" i="3"/>
  <c r="A65" i="2"/>
  <c r="A58" i="4"/>
  <c r="A59" i="4"/>
  <c r="A60" i="4"/>
  <c r="A61" i="4"/>
  <c r="A62" i="4"/>
  <c r="A63" i="4"/>
  <c r="A64" i="4"/>
  <c r="A65" i="4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58" i="2"/>
  <c r="A59" i="2"/>
  <c r="A60" i="2"/>
  <c r="A61" i="2"/>
  <c r="A62" i="2"/>
  <c r="A63" i="2"/>
  <c r="A64" i="2"/>
  <c r="A29" i="4"/>
  <c r="A30" i="4"/>
  <c r="A31" i="4"/>
  <c r="A32" i="4"/>
  <c r="A33" i="4"/>
  <c r="A34" i="4"/>
  <c r="A35" i="4"/>
  <c r="A36" i="4"/>
  <c r="A37" i="4"/>
  <c r="A38" i="4"/>
  <c r="A46" i="2"/>
  <c r="A47" i="2"/>
  <c r="A48" i="2"/>
  <c r="A49" i="2"/>
  <c r="A50" i="2"/>
  <c r="A51" i="2"/>
  <c r="A52" i="2"/>
  <c r="A53" i="2"/>
  <c r="A54" i="2"/>
  <c r="A46" i="3"/>
  <c r="A47" i="3"/>
  <c r="A48" i="3"/>
  <c r="A49" i="3"/>
  <c r="A50" i="3"/>
  <c r="A51" i="3"/>
  <c r="A52" i="3"/>
  <c r="A53" i="3"/>
  <c r="A54" i="3"/>
  <c r="A55" i="3"/>
  <c r="A56" i="3"/>
  <c r="A46" i="4"/>
  <c r="A47" i="4"/>
  <c r="A48" i="4"/>
  <c r="A49" i="4"/>
  <c r="A50" i="4"/>
  <c r="A51" i="4"/>
  <c r="A52" i="4"/>
  <c r="A13" i="2"/>
  <c r="A14" i="2"/>
  <c r="A15" i="2"/>
  <c r="A16" i="2"/>
  <c r="A17" i="2"/>
  <c r="A18" i="2"/>
  <c r="A19" i="2"/>
  <c r="A20" i="2"/>
  <c r="A25" i="3"/>
  <c r="A26" i="3"/>
  <c r="A27" i="3"/>
  <c r="A28" i="3"/>
  <c r="A29" i="3"/>
  <c r="A30" i="3"/>
  <c r="A31" i="3"/>
  <c r="A32" i="3"/>
  <c r="A33" i="3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13" i="3"/>
  <c r="A14" i="3"/>
  <c r="A15" i="3"/>
  <c r="A16" i="3"/>
  <c r="A17" i="3"/>
  <c r="A18" i="3"/>
  <c r="A19" i="3"/>
  <c r="A20" i="3"/>
  <c r="A21" i="3"/>
  <c r="A22" i="3"/>
  <c r="A23" i="3"/>
  <c r="A24" i="3"/>
</calcChain>
</file>

<file path=xl/sharedStrings.xml><?xml version="1.0" encoding="utf-8"?>
<sst xmlns="http://schemas.openxmlformats.org/spreadsheetml/2006/main" count="1782" uniqueCount="84">
  <si>
    <t>в том числе:</t>
  </si>
  <si>
    <t>ВСЕГО</t>
  </si>
  <si>
    <t xml:space="preserve">                            Мордовский филиал АО "Страховая компания "СОГАЗ-Мед"  </t>
  </si>
  <si>
    <t xml:space="preserve">(наименование страховой медицинской организации (филиала)) </t>
  </si>
  <si>
    <t>№ п/п</t>
  </si>
  <si>
    <t>Наименование медицинской организации</t>
  </si>
  <si>
    <t xml:space="preserve">   - в амбулаторных условиях</t>
  </si>
  <si>
    <t xml:space="preserve">   - скорая медицинская помощь, вызов</t>
  </si>
  <si>
    <t>Фактические объемы медицинской помощи по территориальной программе обязательного медицинского страхования</t>
  </si>
  <si>
    <t>посещение с профилактической целью</t>
  </si>
  <si>
    <t>посещение по неотложной медицинской помощи</t>
  </si>
  <si>
    <t>обращение по поводу заболевания</t>
  </si>
  <si>
    <t xml:space="preserve">   - в стационарных условиях, случай госпитализации</t>
  </si>
  <si>
    <t xml:space="preserve">   - в том числе медицинская реабилитация, койко-день</t>
  </si>
  <si>
    <t xml:space="preserve"> - высокотехнологичная медицинская помощь </t>
  </si>
  <si>
    <t xml:space="preserve">   - в условиях дневных стационаров, случай лечения</t>
  </si>
  <si>
    <t>январь-март</t>
  </si>
  <si>
    <t>апрель-июнь</t>
  </si>
  <si>
    <t>июль-сентябрь</t>
  </si>
  <si>
    <t>октябрь-декабрь</t>
  </si>
  <si>
    <t>ГБУЗ РМ "Ардатовская РБ"</t>
  </si>
  <si>
    <t>х</t>
  </si>
  <si>
    <t>ГБУЗ РМ "Атяшевская РБ"</t>
  </si>
  <si>
    <t>ГБУЗ РМ "Дубенская РБ"</t>
  </si>
  <si>
    <t>ГБУЗ РМ "Зубово-Полянская РБ"</t>
  </si>
  <si>
    <t>ГБУЗ РМ  "Инсарская РБ"</t>
  </si>
  <si>
    <t>ГБУЗ РМ "Ичалковская МБ"</t>
  </si>
  <si>
    <t>ГБУЗ РМ "Ковылкинская МБ"</t>
  </si>
  <si>
    <t>ГБУЗ РМ "Комсомольская МБ"</t>
  </si>
  <si>
    <t>ГБУЗ РМ "Кочкуровская РБ"</t>
  </si>
  <si>
    <t>ГБУЗ РМ "Краснослободская МБ"</t>
  </si>
  <si>
    <t>ГБУЗ РМ  "Ромодановская РБ"</t>
  </si>
  <si>
    <t>ГБУЗ РМ "Рузаевская МБ"</t>
  </si>
  <si>
    <t>ГБУЗ РМ "Старошайговская РБ"</t>
  </si>
  <si>
    <t xml:space="preserve">ГБУЗ РМ "Темниковская РБ им. А.И. Рудявского" </t>
  </si>
  <si>
    <t>ГБУЗ РМ "Теньгушевская РБ"</t>
  </si>
  <si>
    <t>ГБУЗ РМ "Торбеевская МБ"</t>
  </si>
  <si>
    <t>ФКУЗ МСЧ-13 ФСИН России</t>
  </si>
  <si>
    <t>НУЗ "Узловая б-ца на ст. Рузаевка ОАО РЖД"</t>
  </si>
  <si>
    <t>ГБУЗ РМ "Мордов. респуб.клиническая больница"</t>
  </si>
  <si>
    <t>ГБУЗ РМ "Детская респуб. клинич. больница"</t>
  </si>
  <si>
    <t>ГБУЗ РМ " Республ.офтальмологическая больница"</t>
  </si>
  <si>
    <t>ГБУЗ РМ  "Мордов. респуб. кож-вен. диспансер"</t>
  </si>
  <si>
    <t>ГАУЗ РМ "Респуб. стоматол. поликлиника"</t>
  </si>
  <si>
    <t>ГБУЗ РМ " Респуб.госпиталь для ветеранов войн"</t>
  </si>
  <si>
    <t>ГБУЗ РМ  "Респуб. гериатрический центр"</t>
  </si>
  <si>
    <t>ГБУЗ РМ "Респуб. онкологический диспансер"</t>
  </si>
  <si>
    <t>ГАУЗ РМ "Респуб. консульт.-диагност. центр"</t>
  </si>
  <si>
    <t>ГБУЗ РМ  "Республ. инфекц. клин. больница"</t>
  </si>
  <si>
    <t>ГБУЗ РМ "Республиканская больница №1"</t>
  </si>
  <si>
    <t>ГБУЗ РМ  "Поликлиника №2"</t>
  </si>
  <si>
    <t>ГБУЗ РМ "Республиканская клинич.больница № 3"</t>
  </si>
  <si>
    <t>ГБУЗ РМ  "Респуб. клинич. больница № 4"</t>
  </si>
  <si>
    <t>ГБУЗ РМ "Респуб.клинич.больница  № 5"</t>
  </si>
  <si>
    <t>ГБУЗ РМ "Морд. респ. клинический перинат. центр"</t>
  </si>
  <si>
    <t>ГБУЗ РМ  "Родильный дом"</t>
  </si>
  <si>
    <t>ГБУЗ РМ "Поликлиника № 10"</t>
  </si>
  <si>
    <t>ГБУЗ РМ "Поликлиника № 15"</t>
  </si>
  <si>
    <t>ГБУЗ РМ "Детская  поликлиника № 1"</t>
  </si>
  <si>
    <t>ГБУЗ РМ "Детская   поликлиника № 2"</t>
  </si>
  <si>
    <t>ГБУЗ РМ "Детская  поликлиника № 3"</t>
  </si>
  <si>
    <t>ГБУЗ РМ "Детская  поликлиника № 4"</t>
  </si>
  <si>
    <t>ГБУЗ РМ "Детская стомат. поликлиника"</t>
  </si>
  <si>
    <t>ГАУЗ РМ "Стомат. поликлиника № 1"</t>
  </si>
  <si>
    <t>ФКУЗ "МСЧ МВД по РМ"</t>
  </si>
  <si>
    <t>ГБУЗ РМ "Станция скорой медицинской помощи"</t>
  </si>
  <si>
    <t>ООО МРЦ "Вита-Мед"</t>
  </si>
  <si>
    <t>ООО " Фрезениус Нефрокеа"</t>
  </si>
  <si>
    <t>Чебоксарский филиал ФГАУ "МНТК"Микрохирургия глаза"</t>
  </si>
  <si>
    <t>ООО «МЕДЭКО» (г. Москва)</t>
  </si>
  <si>
    <t>ООО «ЭКО ЦЕНТР» (г. Москва)</t>
  </si>
  <si>
    <t>ООО «Академия женского здоровья и репродукции человека» (г. Нижний Новгород)</t>
  </si>
  <si>
    <t>ООО Здоровье» (г. Саранск)</t>
  </si>
  <si>
    <t>ООО «Центр ЭКО ГЕРА» (г. Саранск)</t>
  </si>
  <si>
    <t>ООО «Глазная клиника» (г. Саранск)</t>
  </si>
  <si>
    <t>ООО «Лечебно-диагностический центр международного института биологических систем -Саранск»</t>
  </si>
  <si>
    <t xml:space="preserve">                             Филиал ООО "РГС-Медицина" - "Росгосстрах-Мордовия-Медицина" </t>
  </si>
  <si>
    <t xml:space="preserve">                            АО "Медицинская страховая компания "КС-Страхование"</t>
  </si>
  <si>
    <t>Распределение объемов и стоимости медицинской помощи, установленные по территориальной программе обязательного медицинского страхования на 2017 год</t>
  </si>
  <si>
    <t xml:space="preserve">ООО «Медцентр-УЗИ» </t>
  </si>
  <si>
    <t xml:space="preserve">ООО «ЭКО-Содействие» </t>
  </si>
  <si>
    <t xml:space="preserve">ООО «Медика-Ментэ» </t>
  </si>
  <si>
    <t>ООО "Б.БРАУН АВИТУМ РУССЛАНД КЛИНИКС"</t>
  </si>
  <si>
    <t>Всего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</si>
</sst>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0.000"/>
    <numFmt numFmtId="168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indexed="8"/>
      <name val="Times New Roman"/>
      <family val="1"/>
      <charset val="204"/>
    </font>
    <font>
      <b/>
      <sz val="24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4" xfId="0" applyFont="1" applyFill="1" applyBorder="1" applyProtection="1"/>
    <xf numFmtId="0" fontId="9" fillId="0" borderId="20" xfId="0" applyFont="1" applyFill="1" applyBorder="1" applyProtection="1"/>
    <xf numFmtId="0" fontId="8" fillId="5" borderId="21" xfId="0" applyFont="1" applyFill="1" applyBorder="1" applyAlignment="1">
      <alignment horizontal="center" vertical="center" wrapText="1"/>
    </xf>
    <xf numFmtId="166" fontId="11" fillId="2" borderId="21" xfId="7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0" fillId="0" borderId="9" xfId="0" applyBorder="1"/>
    <xf numFmtId="167" fontId="8" fillId="5" borderId="24" xfId="0" applyNumberFormat="1" applyFont="1" applyFill="1" applyBorder="1" applyAlignment="1">
      <alignment horizontal="center" vertical="center" wrapText="1"/>
    </xf>
    <xf numFmtId="166" fontId="11" fillId="2" borderId="24" xfId="7" applyNumberFormat="1" applyFont="1" applyFill="1" applyBorder="1" applyAlignment="1">
      <alignment horizontal="center" vertical="center" wrapText="1"/>
    </xf>
    <xf numFmtId="166" fontId="11" fillId="0" borderId="24" xfId="7" applyNumberFormat="1" applyFont="1" applyBorder="1" applyAlignment="1">
      <alignment horizontal="center" vertical="center" wrapText="1"/>
    </xf>
    <xf numFmtId="167" fontId="8" fillId="3" borderId="24" xfId="0" applyNumberFormat="1" applyFont="1" applyFill="1" applyBorder="1" applyAlignment="1">
      <alignment horizontal="center" vertical="center" wrapText="1"/>
    </xf>
    <xf numFmtId="167" fontId="8" fillId="4" borderId="24" xfId="0" applyNumberFormat="1" applyFont="1" applyFill="1" applyBorder="1" applyAlignment="1">
      <alignment horizontal="center" vertical="center" wrapText="1"/>
    </xf>
    <xf numFmtId="167" fontId="8" fillId="6" borderId="24" xfId="0" applyNumberFormat="1" applyFont="1" applyFill="1" applyBorder="1" applyAlignment="1">
      <alignment horizontal="center" vertical="center" wrapText="1"/>
    </xf>
    <xf numFmtId="166" fontId="11" fillId="7" borderId="24" xfId="7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Protection="1"/>
    <xf numFmtId="166" fontId="10" fillId="0" borderId="24" xfId="7" applyNumberFormat="1" applyFont="1" applyBorder="1"/>
    <xf numFmtId="168" fontId="9" fillId="0" borderId="26" xfId="0" applyNumberFormat="1" applyFont="1" applyFill="1" applyBorder="1" applyProtection="1">
      <protection locked="0"/>
    </xf>
    <xf numFmtId="0" fontId="9" fillId="0" borderId="20" xfId="0" applyFont="1" applyBorder="1" applyProtection="1"/>
    <xf numFmtId="0" fontId="0" fillId="0" borderId="10" xfId="0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5" xfId="0" applyBorder="1"/>
    <xf numFmtId="165" fontId="0" fillId="0" borderId="5" xfId="7" applyFont="1" applyBorder="1"/>
    <xf numFmtId="166" fontId="12" fillId="0" borderId="5" xfId="7" applyNumberFormat="1" applyFont="1" applyBorder="1"/>
    <xf numFmtId="166" fontId="11" fillId="2" borderId="23" xfId="7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66" fontId="11" fillId="0" borderId="22" xfId="7" applyNumberFormat="1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166" fontId="11" fillId="0" borderId="25" xfId="7" applyNumberFormat="1" applyFont="1" applyBorder="1" applyAlignment="1">
      <alignment horizontal="center" vertical="center" wrapText="1"/>
    </xf>
    <xf numFmtId="167" fontId="8" fillId="3" borderId="26" xfId="0" applyNumberFormat="1" applyFont="1" applyFill="1" applyBorder="1" applyAlignment="1">
      <alignment horizontal="center" vertical="center" wrapText="1"/>
    </xf>
    <xf numFmtId="167" fontId="8" fillId="4" borderId="26" xfId="0" applyNumberFormat="1" applyFont="1" applyFill="1" applyBorder="1" applyAlignment="1">
      <alignment horizontal="center" vertical="center" wrapText="1"/>
    </xf>
    <xf numFmtId="166" fontId="11" fillId="7" borderId="25" xfId="7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166" fontId="12" fillId="0" borderId="3" xfId="7" applyNumberFormat="1" applyFont="1" applyBorder="1"/>
    <xf numFmtId="165" fontId="0" fillId="0" borderId="4" xfId="7" applyFont="1" applyBorder="1"/>
    <xf numFmtId="166" fontId="13" fillId="0" borderId="5" xfId="7" applyNumberFormat="1" applyFont="1" applyBorder="1"/>
    <xf numFmtId="165" fontId="0" fillId="0" borderId="0" xfId="7" applyFont="1"/>
    <xf numFmtId="166" fontId="11" fillId="0" borderId="25" xfId="7" applyNumberFormat="1" applyFont="1" applyFill="1" applyBorder="1" applyAlignment="1">
      <alignment horizontal="center" vertical="center" wrapText="1"/>
    </xf>
    <xf numFmtId="166" fontId="11" fillId="0" borderId="24" xfId="7" applyNumberFormat="1" applyFont="1" applyFill="1" applyBorder="1" applyAlignment="1">
      <alignment horizontal="center" vertical="center" wrapText="1"/>
    </xf>
    <xf numFmtId="166" fontId="11" fillId="0" borderId="22" xfId="7" applyNumberFormat="1" applyFont="1" applyFill="1" applyBorder="1" applyAlignment="1">
      <alignment horizontal="center" vertical="center" wrapText="1"/>
    </xf>
    <xf numFmtId="166" fontId="11" fillId="2" borderId="27" xfId="7" applyNumberFormat="1" applyFont="1" applyFill="1" applyBorder="1" applyAlignment="1">
      <alignment horizontal="center" vertical="center" wrapText="1"/>
    </xf>
    <xf numFmtId="166" fontId="10" fillId="0" borderId="27" xfId="7" applyNumberFormat="1" applyFont="1" applyBorder="1"/>
    <xf numFmtId="0" fontId="0" fillId="0" borderId="11" xfId="0" applyBorder="1"/>
    <xf numFmtId="0" fontId="0" fillId="0" borderId="12" xfId="0" applyBorder="1" applyAlignment="1">
      <alignment wrapText="1"/>
    </xf>
    <xf numFmtId="167" fontId="8" fillId="5" borderId="27" xfId="0" applyNumberFormat="1" applyFont="1" applyFill="1" applyBorder="1" applyAlignment="1">
      <alignment horizontal="center" vertical="center" wrapText="1"/>
    </xf>
    <xf numFmtId="0" fontId="10" fillId="0" borderId="27" xfId="0" applyFont="1" applyBorder="1"/>
    <xf numFmtId="167" fontId="8" fillId="3" borderId="27" xfId="0" applyNumberFormat="1" applyFont="1" applyFill="1" applyBorder="1" applyAlignment="1">
      <alignment horizontal="center" vertical="center" wrapText="1"/>
    </xf>
    <xf numFmtId="166" fontId="11" fillId="0" borderId="27" xfId="7" applyNumberFormat="1" applyFont="1" applyBorder="1" applyAlignment="1">
      <alignment horizontal="center" vertical="center" wrapText="1"/>
    </xf>
    <xf numFmtId="166" fontId="11" fillId="0" borderId="29" xfId="7" applyNumberFormat="1" applyFont="1" applyBorder="1" applyAlignment="1">
      <alignment horizontal="center" vertical="center" wrapText="1"/>
    </xf>
    <xf numFmtId="167" fontId="8" fillId="3" borderId="30" xfId="0" applyNumberFormat="1" applyFont="1" applyFill="1" applyBorder="1" applyAlignment="1">
      <alignment horizontal="center" vertical="center" wrapText="1"/>
    </xf>
    <xf numFmtId="167" fontId="8" fillId="4" borderId="27" xfId="0" applyNumberFormat="1" applyFont="1" applyFill="1" applyBorder="1" applyAlignment="1">
      <alignment horizontal="center" vertical="center" wrapText="1"/>
    </xf>
    <xf numFmtId="167" fontId="8" fillId="6" borderId="2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7" xfId="0" applyBorder="1" applyAlignment="1">
      <alignment wrapText="1"/>
    </xf>
    <xf numFmtId="167" fontId="8" fillId="4" borderId="30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Финансовый" xfId="7" builtinId="3"/>
    <cellStyle name="Финансовый [0] 2" xfId="3"/>
    <cellStyle name="Финансовый 2" xfId="4"/>
    <cellStyle name="Финансовый 3" xfId="5"/>
    <cellStyle name="Финансовый 4" xfId="2"/>
    <cellStyle name="Финансов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%20(&#1040;&#1088;&#1076;&#1072;&#1090;&#1086;&#1074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0%20(&#1050;&#1088;&#1072;&#1089;&#1085;&#1086;&#1089;&#1083;&#1086;&#1073;&#1086;&#1076;&#1089;&#1082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1%20(&#1056;&#1086;&#1084;&#1086;&#1076;&#1072;&#1085;&#1086;&#1074;&#1086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2%20(&#1056;&#1091;&#1079;&#1072;&#1077;&#1074;&#1082;&#1072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3%20(&#1057;.%20&#1064;&#1072;&#1081;&#1075;&#1086;&#1074;&#1086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4%20(&#1058;&#1077;&#1084;&#1085;&#1080;&#1082;&#1086;&#1074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5%20(&#1058;&#1077;&#1085;&#1100;&#1075;&#1091;&#1096;&#1077;&#1074;&#1086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6%20(&#1058;&#1086;&#1088;&#1073;&#1077;&#1077;&#1074;&#1086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7%20(&#1060;&#1050;&#1059;&#1047;%20&#1052;&#1057;&#1063;%2013%20&#1060;&#1057;&#1048;&#1053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8%20(&#1053;&#1059;&#1047;%20&#1059;&#1079;&#1083;&#1086;&#1074;&#1072;&#1103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19%20(&#1052;&#1056;&#1050;&#104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%20(&#1040;&#1090;&#1103;&#1096;&#1077;&#1074;&#1086;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0%20(&#1044;&#1056;&#1050;&#1041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1%20(&#1056;&#1054;&#1041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2%20(&#1052;&#1056;&#1050;&#1042;&#1044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3%20(&#1056;&#1077;&#1089;&#1087;%20&#1089;&#1090;&#1086;&#1084;&#1072;&#1090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4%20(&#1056;&#1043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5%20(&#1056;&#1043;&#1062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6%20(&#1056;&#1054;&#1044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7%20(&#1056;&#1050;&#1044;&#1062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8%20(&#1056;&#1048;&#1050;&#1041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29%20(&#1056;&#1041;%20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%20(&#1044;&#1091;&#1073;&#1077;&#1085;&#1082;&#1080;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3%20(&#1055;&#1086;&#1083;-&#1082;&#1072;%202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0%20(&#1056;&#1041;%203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1%20(&#1056;&#1041;%20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-2019/&#1056;&#1072;&#1089;&#1095;&#1077;&#1090;&#1085;&#1099;&#1077;%202017%20&#1043;&#1047;_&#1089;%2001.04.2017%20(5&#1041;%20&#1080;%20&#1044;&#1055;3)/&#1055;&#1088;&#1080;&#1083;&#1086;&#1078;&#1077;&#1085;&#1080;&#1077;%201.32%20(&#1056;&#1041;%205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2%20(&#1056;&#1041;%205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4%20(&#1052;&#1056;&#1050;&#1055;&#1062;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5%20(&#1056;&#1086;&#1076;&#1076;&#1086;&#1084;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7%20(&#1055;&#1086;&#1083;&#1080;&#1082;&#1083;&#1080;&#1085;&#1080;&#1082;&#1072;%2010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39%20(&#1055;&#1086;&#1083;&#1080;&#1082;&#1083;&#1080;&#1085;&#1080;&#1082;&#1072;%2015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0%20(&#1044;&#1077;&#1090;%20&#1087;&#1086;&#1083;-&#1082;&#1072;%20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%20(&#1047;-&#1055;&#1086;&#1083;&#1103;&#1085;&#1072;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1%20(&#1044;&#1077;&#1090;%20&#1087;&#1086;&#1083;-&#1082;&#1072;%202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-2019/&#1056;&#1072;&#1089;&#1095;&#1077;&#1090;&#1085;&#1099;&#1077;%202017%20&#1043;&#1047;_&#1089;%2001.04.2017%20(5&#1041;%20&#1080;%20&#1044;&#1055;3)/&#1055;&#1088;&#1080;&#1083;&#1086;&#1078;&#1077;&#1085;&#1080;&#1077;%201.42%20(&#1044;&#1077;&#1090;%20&#1087;&#1086;&#1083;-&#1082;&#1072;%203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2%20(&#1044;&#1077;&#1090;%20&#1087;&#1086;&#1083;-&#1082;&#1072;%203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3%20(&#1044;&#1077;&#1090;%20&#1087;&#1086;-&#1082;&#1072;%204)%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4%20(&#1044;&#1077;&#1090;%20&#1089;&#1090;&#1086;&#1084;&#1072;&#1090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5%20(&#1057;&#1090;&#1086;&#1084;&#1072;&#1090;%20&#8470;1)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6%20(&#1052;&#1057;&#1063;%20&#1052;&#1042;&#1044;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7%20(&#1057;&#1090;&#1072;&#1085;&#1094;&#1080;&#1103;%20&#1057;&#1052;&#1055;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8%20(&#1042;&#1080;&#1090;&#1072;%20&#1052;&#1077;&#1076;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0%20(&#1060;&#1088;&#1077;&#1079;&#1077;&#1085;&#1080;&#1091;&#108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%20(&#1048;&#1085;&#1089;&#1072;&#1088;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49%20(&#1052;&#1053;&#1058;&#1050;%20&#1080;&#1084;%20&#1060;&#1077;&#1076;&#1086;&#1088;&#1086;&#1074;&#1072;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1%20(&#1052;&#1045;&#1044;&#1069;&#1050;&#1054;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2%20(&#1069;&#1050;&#1054;%20&#1094;&#1077;&#1085;&#1090;&#1088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lver\eco$\&#1042;&#1077;&#1088;&#1086;&#1085;&#1080;&#1082;&#1072;\2017%20&#1043;&#1054;&#1044;\&#1056;&#1072;&#1089;&#1095;&#1077;&#1090;&#1099;%20&#1076;&#1083;&#1103;%20&#1043;&#1047;%202017\&#1056;&#1072;&#1089;&#1095;&#1077;&#1090;&#1085;&#1099;&#1077;%202017%20&#1043;&#1047;_&#1089;%2001.01.2017\&#1055;&#1088;&#1080;&#1083;&#1086;&#1078;&#1077;&#1085;&#1080;&#1077;%201.53%20(&#1048;&#1085;&#1085;&#1086;&#1084;&#1077;&#1076;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3%20(&#1052;&#1077;&#1076;&#1094;&#1077;&#1085;&#1090;&#1088;-&#1059;&#1047;&#1048;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4%20(&#1040;&#1082;&#1072;&#1076;&#1077;&#1084;&#1080;&#1103;%20&#1046;&#1047;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5%20(&#1054;&#1054;&#1054;%20&#1047;&#1076;&#1086;&#1088;&#1086;&#1074;&#1100;&#1077;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lver\eco$\&#1042;&#1077;&#1088;&#1086;&#1085;&#1080;&#1082;&#1072;\2017%20&#1043;&#1054;&#1044;\&#1056;&#1072;&#1089;&#1095;&#1077;&#1090;&#1099;%20&#1076;&#1083;&#1103;%20&#1043;&#1047;%202017\&#1056;&#1072;&#1089;&#1095;&#1077;&#1090;&#1085;&#1099;&#1077;%202017%20&#1043;&#1047;_&#1089;%2001.01.2017\&#1055;&#1088;&#1080;&#1083;&#1086;&#1078;&#1077;&#1085;&#1080;&#1077;%201.56%20(&#1041;&#1072;&#1083;&#1090;&#1080;&#1081;&#1089;&#1082;&#1080;&#1081;%20&#1080;&#1085;&#1089;&#1090;&#1080;&#1090;&#1091;&#1090;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6%20(&#1052;&#1077;&#1076;&#1080;&#1082;&#1072;-&#1052;&#1077;&#1085;&#1090;&#1101;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lver\eco$\&#1042;&#1077;&#1088;&#1086;&#1085;&#1080;&#1082;&#1072;\2017%20&#1043;&#1054;&#1044;\&#1056;&#1072;&#1089;&#1095;&#1077;&#1090;&#1099;%20&#1076;&#1083;&#1103;%20&#1043;&#1047;%202017\&#1056;&#1072;&#1089;&#1095;&#1077;&#1090;&#1085;&#1099;&#1077;%202017%20&#1043;&#1047;_&#1089;%2001.01.2017\&#1055;&#1088;&#1080;&#1083;&#1086;&#1078;&#1077;&#1085;&#1080;&#1077;%201.57%20(&#1044;&#1080;&#1072;&#1084;&#1077;&#10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6%20(&#1048;&#1095;&#1072;&#1083;&#1082;&#1080;)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7%20(&#1069;&#1050;&#1054;-&#1057;&#1086;&#1076;&#1077;&#1081;&#1089;&#1090;&#1074;&#1080;&#1077;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8%20(&#1069;&#1050;&#1054;-%20&#1043;&#1045;&#1056;&#1040;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59%20(&#1043;&#1083;&#1072;&#1079;&#1085;&#1072;&#1103;%20&#1082;&#1083;&#1080;&#1085;&#1080;&#1082;&#1072;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60%20(&#1051;&#1044;&#1062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7%20(&#1050;&#1086;&#1074;&#1099;&#1083;&#1082;&#1080;&#1085;&#1086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8%20(&#1050;&#1086;&#1084;&#1089;&#1086;&#1084;&#1086;&#1083;&#1100;&#1089;&#1082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86;&#1085;&#1080;&#1082;&#1072;/2017%20&#1043;&#1054;&#1044;/&#1056;&#1072;&#1089;&#1095;&#1077;&#1090;&#1099;%20&#1076;&#1083;&#1103;%20&#1043;&#1047;%202017/&#1056;&#1072;&#1089;&#1095;&#1077;&#1090;&#1085;&#1099;&#1077;%202017%20&#1043;&#1047;_&#1089;%2001.01.2017/&#1055;&#1088;&#1080;&#1083;&#1086;&#1078;&#1077;&#1085;&#1080;&#1077;%201.9%20(&#1050;&#1086;&#1095;&#1082;&#1091;&#1088;&#1086;&#107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278</v>
          </cell>
          <cell r="AA16">
            <v>7206</v>
          </cell>
          <cell r="AJ16">
            <v>201</v>
          </cell>
        </row>
        <row r="17">
          <cell r="R17">
            <v>39</v>
          </cell>
          <cell r="AA17">
            <v>1260</v>
          </cell>
          <cell r="AJ17">
            <v>14</v>
          </cell>
        </row>
        <row r="54">
          <cell r="R54">
            <v>1787</v>
          </cell>
          <cell r="AA54">
            <v>44541</v>
          </cell>
          <cell r="AJ54">
            <v>1276</v>
          </cell>
        </row>
        <row r="69">
          <cell r="R69">
            <v>1890</v>
          </cell>
          <cell r="AA69">
            <v>40765</v>
          </cell>
          <cell r="AJ69">
            <v>1227</v>
          </cell>
        </row>
        <row r="86">
          <cell r="R86">
            <v>431</v>
          </cell>
          <cell r="AA86">
            <v>11145</v>
          </cell>
          <cell r="AJ86">
            <v>311</v>
          </cell>
        </row>
        <row r="90">
          <cell r="R90">
            <v>17</v>
          </cell>
          <cell r="AA90">
            <v>931</v>
          </cell>
          <cell r="AJ90">
            <v>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9286</v>
          </cell>
          <cell r="AA16">
            <v>339</v>
          </cell>
          <cell r="AJ16">
            <v>319</v>
          </cell>
        </row>
        <row r="17">
          <cell r="R17">
            <v>5182</v>
          </cell>
          <cell r="AA17">
            <v>194</v>
          </cell>
          <cell r="AJ17">
            <v>256</v>
          </cell>
        </row>
        <row r="54">
          <cell r="R54">
            <v>59595</v>
          </cell>
          <cell r="AA54">
            <v>2096</v>
          </cell>
          <cell r="AJ54">
            <v>2022</v>
          </cell>
        </row>
        <row r="69">
          <cell r="R69">
            <v>53018</v>
          </cell>
          <cell r="AA69">
            <v>1812</v>
          </cell>
          <cell r="AJ69">
            <v>1945</v>
          </cell>
        </row>
        <row r="86">
          <cell r="R86">
            <v>14362</v>
          </cell>
          <cell r="AA86">
            <v>524</v>
          </cell>
          <cell r="AJ86">
            <v>493</v>
          </cell>
        </row>
        <row r="90">
          <cell r="R90">
            <v>2005</v>
          </cell>
          <cell r="AA90">
            <v>52</v>
          </cell>
          <cell r="AJ90">
            <v>67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4869</v>
          </cell>
          <cell r="AA16">
            <v>934</v>
          </cell>
          <cell r="AJ16">
            <v>97</v>
          </cell>
        </row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31251</v>
          </cell>
          <cell r="AA54">
            <v>5771</v>
          </cell>
          <cell r="AJ54">
            <v>614</v>
          </cell>
        </row>
        <row r="69">
          <cell r="R69">
            <v>27802</v>
          </cell>
          <cell r="AA69">
            <v>5293</v>
          </cell>
          <cell r="AJ69">
            <v>591</v>
          </cell>
        </row>
        <row r="86">
          <cell r="R86">
            <v>7531</v>
          </cell>
          <cell r="AA86">
            <v>1444</v>
          </cell>
          <cell r="AJ86">
            <v>150</v>
          </cell>
        </row>
        <row r="90">
          <cell r="R90">
            <v>1048</v>
          </cell>
          <cell r="AA90">
            <v>128</v>
          </cell>
          <cell r="AJ90">
            <v>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15967</v>
          </cell>
          <cell r="AA16">
            <v>2490</v>
          </cell>
          <cell r="AJ16">
            <v>572</v>
          </cell>
        </row>
        <row r="17">
          <cell r="R17">
            <v>8479</v>
          </cell>
          <cell r="AA17">
            <v>982</v>
          </cell>
          <cell r="AJ17">
            <v>292</v>
          </cell>
        </row>
        <row r="54">
          <cell r="R54">
            <v>86901</v>
          </cell>
          <cell r="AA54">
            <v>10829</v>
          </cell>
          <cell r="AJ54">
            <v>3177</v>
          </cell>
        </row>
        <row r="69">
          <cell r="R69">
            <v>77311</v>
          </cell>
          <cell r="AA69">
            <v>9809</v>
          </cell>
          <cell r="AJ69">
            <v>3055</v>
          </cell>
        </row>
        <row r="86">
          <cell r="R86">
            <v>20942</v>
          </cell>
          <cell r="AA86">
            <v>2710</v>
          </cell>
          <cell r="AJ86">
            <v>775</v>
          </cell>
        </row>
        <row r="90">
          <cell r="R90">
            <v>1267</v>
          </cell>
          <cell r="AA90">
            <v>118</v>
          </cell>
          <cell r="AJ90">
            <v>47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2820</v>
          </cell>
          <cell r="AA16">
            <v>559</v>
          </cell>
          <cell r="AJ16">
            <v>14</v>
          </cell>
        </row>
        <row r="17">
          <cell r="R17">
            <v>1115</v>
          </cell>
          <cell r="AA17">
            <v>141</v>
          </cell>
          <cell r="AJ17">
            <v>5</v>
          </cell>
        </row>
        <row r="54">
          <cell r="R54">
            <v>18097</v>
          </cell>
          <cell r="AA54">
            <v>3455</v>
          </cell>
          <cell r="AJ54">
            <v>86</v>
          </cell>
        </row>
        <row r="69">
          <cell r="R69">
            <v>16100</v>
          </cell>
          <cell r="AA69">
            <v>3186</v>
          </cell>
          <cell r="AJ69">
            <v>82</v>
          </cell>
        </row>
        <row r="86">
          <cell r="R86">
            <v>4361</v>
          </cell>
          <cell r="AA86">
            <v>864</v>
          </cell>
          <cell r="AJ86">
            <v>21</v>
          </cell>
        </row>
        <row r="90">
          <cell r="R90">
            <v>687</v>
          </cell>
          <cell r="AA90">
            <v>143</v>
          </cell>
          <cell r="AJ90">
            <v>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4443</v>
          </cell>
          <cell r="AA16">
            <v>91</v>
          </cell>
          <cell r="AJ16">
            <v>10</v>
          </cell>
        </row>
        <row r="17">
          <cell r="R17">
            <v>1288</v>
          </cell>
          <cell r="AA17">
            <v>19</v>
          </cell>
          <cell r="AJ17">
            <v>7</v>
          </cell>
        </row>
        <row r="54">
          <cell r="R54">
            <v>28517</v>
          </cell>
          <cell r="AA54">
            <v>560</v>
          </cell>
          <cell r="AJ54">
            <v>63</v>
          </cell>
        </row>
        <row r="69">
          <cell r="R69">
            <v>25370</v>
          </cell>
          <cell r="AA69">
            <v>513</v>
          </cell>
          <cell r="AJ69">
            <v>61</v>
          </cell>
        </row>
        <row r="86">
          <cell r="R86">
            <v>6872</v>
          </cell>
          <cell r="AA86">
            <v>140</v>
          </cell>
          <cell r="AJ86">
            <v>15</v>
          </cell>
        </row>
        <row r="90">
          <cell r="R90">
            <v>814</v>
          </cell>
          <cell r="AA90">
            <v>19</v>
          </cell>
          <cell r="AJ90">
            <v>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2819</v>
          </cell>
          <cell r="AA16">
            <v>70</v>
          </cell>
          <cell r="AJ16">
            <v>29</v>
          </cell>
        </row>
        <row r="17">
          <cell r="R17">
            <v>1283</v>
          </cell>
          <cell r="AA17">
            <v>35</v>
          </cell>
          <cell r="AJ17">
            <v>55</v>
          </cell>
        </row>
        <row r="54">
          <cell r="R54">
            <v>18093</v>
          </cell>
          <cell r="AA54">
            <v>434</v>
          </cell>
          <cell r="AJ54">
            <v>182</v>
          </cell>
        </row>
        <row r="69">
          <cell r="R69">
            <v>16096</v>
          </cell>
          <cell r="AA69">
            <v>390</v>
          </cell>
          <cell r="AJ69">
            <v>175</v>
          </cell>
        </row>
        <row r="86">
          <cell r="R86">
            <v>4360</v>
          </cell>
          <cell r="AA86">
            <v>109</v>
          </cell>
          <cell r="AJ86">
            <v>45</v>
          </cell>
        </row>
        <row r="90">
          <cell r="R90">
            <v>564</v>
          </cell>
          <cell r="AA90">
            <v>19</v>
          </cell>
          <cell r="AJ90">
            <v>14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7917</v>
          </cell>
          <cell r="AA16">
            <v>520</v>
          </cell>
          <cell r="AJ16">
            <v>116</v>
          </cell>
        </row>
        <row r="17">
          <cell r="R17">
            <v>2607</v>
          </cell>
          <cell r="AA17">
            <v>148</v>
          </cell>
          <cell r="AJ17">
            <v>2</v>
          </cell>
        </row>
        <row r="54">
          <cell r="R54">
            <v>50811</v>
          </cell>
          <cell r="AA54">
            <v>3212</v>
          </cell>
          <cell r="AJ54">
            <v>734</v>
          </cell>
        </row>
        <row r="69">
          <cell r="R69">
            <v>45204</v>
          </cell>
          <cell r="AA69">
            <v>2922</v>
          </cell>
          <cell r="AJ69">
            <v>706</v>
          </cell>
        </row>
        <row r="86">
          <cell r="R86">
            <v>12245</v>
          </cell>
          <cell r="AA86">
            <v>804</v>
          </cell>
          <cell r="AJ86">
            <v>179</v>
          </cell>
        </row>
        <row r="90">
          <cell r="R90">
            <v>1936</v>
          </cell>
          <cell r="AA90">
            <v>84</v>
          </cell>
          <cell r="AJ90">
            <v>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2067</v>
          </cell>
          <cell r="AA16">
            <v>30</v>
          </cell>
          <cell r="AJ16">
            <v>10</v>
          </cell>
        </row>
        <row r="17">
          <cell r="R17">
            <v>657</v>
          </cell>
          <cell r="AA17">
            <v>15</v>
          </cell>
          <cell r="AJ17">
            <v>2</v>
          </cell>
        </row>
        <row r="54">
          <cell r="R54">
            <v>13266</v>
          </cell>
          <cell r="AA54">
            <v>186</v>
          </cell>
          <cell r="AJ54">
            <v>65</v>
          </cell>
        </row>
        <row r="69">
          <cell r="R69">
            <v>11802</v>
          </cell>
          <cell r="AA69">
            <v>167</v>
          </cell>
          <cell r="AJ69">
            <v>62</v>
          </cell>
        </row>
        <row r="86">
          <cell r="R86">
            <v>3197</v>
          </cell>
          <cell r="AA86">
            <v>46</v>
          </cell>
          <cell r="AJ86">
            <v>16</v>
          </cell>
        </row>
        <row r="90">
          <cell r="R90">
            <v>460</v>
          </cell>
          <cell r="AA90">
            <v>6</v>
          </cell>
          <cell r="AJ90">
            <v>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404</v>
          </cell>
          <cell r="AA17">
            <v>35</v>
          </cell>
          <cell r="AJ17">
            <v>4</v>
          </cell>
        </row>
        <row r="54">
          <cell r="R54">
            <v>15574</v>
          </cell>
          <cell r="AA54">
            <v>4564</v>
          </cell>
          <cell r="AJ54">
            <v>447</v>
          </cell>
        </row>
        <row r="69">
          <cell r="R69">
            <v>16469</v>
          </cell>
          <cell r="AA69">
            <v>1575</v>
          </cell>
          <cell r="AJ69">
            <v>430</v>
          </cell>
        </row>
        <row r="86">
          <cell r="R86">
            <v>3753</v>
          </cell>
          <cell r="AA86">
            <v>1142</v>
          </cell>
          <cell r="AJ86">
            <v>109</v>
          </cell>
        </row>
        <row r="90">
          <cell r="R90">
            <v>516</v>
          </cell>
          <cell r="AA90">
            <v>58</v>
          </cell>
          <cell r="AJ90">
            <v>16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7224</v>
          </cell>
          <cell r="AA17">
            <v>12071</v>
          </cell>
          <cell r="AJ17">
            <v>532</v>
          </cell>
        </row>
        <row r="49">
          <cell r="R49">
            <v>95</v>
          </cell>
          <cell r="AA49">
            <v>145</v>
          </cell>
          <cell r="AJ49">
            <v>4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23951</v>
          </cell>
          <cell r="AA69">
            <v>16638</v>
          </cell>
          <cell r="AJ69">
            <v>961</v>
          </cell>
        </row>
        <row r="86">
          <cell r="R86">
            <v>5460</v>
          </cell>
          <cell r="AA86">
            <v>5250</v>
          </cell>
          <cell r="AJ86">
            <v>290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198</v>
          </cell>
          <cell r="AA16">
            <v>5117</v>
          </cell>
          <cell r="AJ16">
            <v>191</v>
          </cell>
        </row>
        <row r="17">
          <cell r="R17">
            <v>11</v>
          </cell>
          <cell r="AA17">
            <v>1231</v>
          </cell>
          <cell r="AJ17">
            <v>53</v>
          </cell>
        </row>
        <row r="54">
          <cell r="R54">
            <v>1269</v>
          </cell>
          <cell r="AA54">
            <v>31629</v>
          </cell>
          <cell r="AJ54">
            <v>1213</v>
          </cell>
        </row>
        <row r="69">
          <cell r="R69">
            <v>1342</v>
          </cell>
          <cell r="AA69">
            <v>28929</v>
          </cell>
          <cell r="AJ69">
            <v>1167</v>
          </cell>
        </row>
        <row r="86">
          <cell r="R86">
            <v>306</v>
          </cell>
          <cell r="AA86">
            <v>7914</v>
          </cell>
          <cell r="AJ86">
            <v>296</v>
          </cell>
        </row>
        <row r="90">
          <cell r="R90">
            <v>30</v>
          </cell>
          <cell r="AA90">
            <v>1181</v>
          </cell>
          <cell r="AJ90">
            <v>78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4802</v>
          </cell>
          <cell r="AA17">
            <v>6715</v>
          </cell>
          <cell r="AJ17">
            <v>230</v>
          </cell>
        </row>
        <row r="49">
          <cell r="R49">
            <v>52</v>
          </cell>
          <cell r="AA49">
            <v>60</v>
          </cell>
          <cell r="AJ49">
            <v>4</v>
          </cell>
        </row>
        <row r="50">
          <cell r="R50">
            <v>34</v>
          </cell>
          <cell r="AA50">
            <v>57</v>
          </cell>
          <cell r="AJ50">
            <v>1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13194</v>
          </cell>
          <cell r="AA69">
            <v>6942</v>
          </cell>
          <cell r="AJ69">
            <v>214</v>
          </cell>
        </row>
        <row r="86">
          <cell r="R86">
            <v>8005</v>
          </cell>
          <cell r="AA86">
            <v>8790</v>
          </cell>
          <cell r="AJ86">
            <v>255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1534</v>
          </cell>
          <cell r="AA17">
            <v>1679</v>
          </cell>
          <cell r="AJ17">
            <v>58</v>
          </cell>
        </row>
        <row r="49">
          <cell r="R49">
            <v>209</v>
          </cell>
          <cell r="AA49">
            <v>165</v>
          </cell>
          <cell r="AJ49">
            <v>9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11767</v>
          </cell>
          <cell r="AA69">
            <v>9602</v>
          </cell>
          <cell r="AJ69">
            <v>481</v>
          </cell>
        </row>
        <row r="86">
          <cell r="R86">
            <v>4970</v>
          </cell>
          <cell r="AA86">
            <v>5295</v>
          </cell>
          <cell r="AJ86">
            <v>275</v>
          </cell>
        </row>
        <row r="90">
          <cell r="R90">
            <v>901</v>
          </cell>
          <cell r="AA90">
            <v>1428</v>
          </cell>
          <cell r="AJ90">
            <v>57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352</v>
          </cell>
          <cell r="AA17">
            <v>581</v>
          </cell>
          <cell r="AJ17">
            <v>27</v>
          </cell>
        </row>
        <row r="54">
          <cell r="R54">
            <v>1741</v>
          </cell>
          <cell r="AA54">
            <v>3558</v>
          </cell>
          <cell r="AJ54">
            <v>115</v>
          </cell>
        </row>
        <row r="69">
          <cell r="R69">
            <v>8796</v>
          </cell>
          <cell r="AA69">
            <v>12727</v>
          </cell>
          <cell r="AJ69">
            <v>427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181</v>
          </cell>
          <cell r="AA90">
            <v>519</v>
          </cell>
          <cell r="AJ90">
            <v>16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1479</v>
          </cell>
          <cell r="AA54">
            <v>3386</v>
          </cell>
          <cell r="AJ54">
            <v>138</v>
          </cell>
        </row>
        <row r="69">
          <cell r="R69">
            <v>12861</v>
          </cell>
          <cell r="AA69">
            <v>29795</v>
          </cell>
          <cell r="AJ69">
            <v>896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948</v>
          </cell>
          <cell r="AA17">
            <v>922</v>
          </cell>
          <cell r="AJ17">
            <v>56</v>
          </cell>
        </row>
        <row r="50">
          <cell r="R50">
            <v>948</v>
          </cell>
          <cell r="AA50">
            <v>922</v>
          </cell>
          <cell r="AJ50">
            <v>56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6967</v>
          </cell>
          <cell r="AA54">
            <v>10923</v>
          </cell>
          <cell r="AJ54">
            <v>451</v>
          </cell>
        </row>
        <row r="69">
          <cell r="R69">
            <v>7366</v>
          </cell>
          <cell r="AA69">
            <v>8892</v>
          </cell>
          <cell r="AJ69">
            <v>434</v>
          </cell>
        </row>
        <row r="86">
          <cell r="R86">
            <v>1679</v>
          </cell>
          <cell r="AA86">
            <v>2733</v>
          </cell>
          <cell r="AJ86">
            <v>110</v>
          </cell>
        </row>
        <row r="90">
          <cell r="R90">
            <v>57</v>
          </cell>
          <cell r="AA90">
            <v>156</v>
          </cell>
          <cell r="AJ90">
            <v>26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2787</v>
          </cell>
          <cell r="AA17">
            <v>2397</v>
          </cell>
          <cell r="AJ17">
            <v>232</v>
          </cell>
        </row>
        <row r="49">
          <cell r="R49">
            <v>108</v>
          </cell>
          <cell r="AA49">
            <v>140</v>
          </cell>
          <cell r="AJ49">
            <v>8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28764</v>
          </cell>
          <cell r="AA69">
            <v>25634</v>
          </cell>
          <cell r="AJ69">
            <v>1602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1043</v>
          </cell>
          <cell r="AA90">
            <v>1496</v>
          </cell>
          <cell r="AJ90">
            <v>86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22522</v>
          </cell>
          <cell r="AA54">
            <v>44765</v>
          </cell>
          <cell r="AJ54">
            <v>1972</v>
          </cell>
        </row>
        <row r="69">
          <cell r="R69">
            <v>23815</v>
          </cell>
          <cell r="AA69">
            <v>37450</v>
          </cell>
          <cell r="AJ69">
            <v>1897</v>
          </cell>
        </row>
        <row r="86">
          <cell r="R86">
            <v>5427</v>
          </cell>
          <cell r="AA86">
            <v>11201</v>
          </cell>
          <cell r="AJ86">
            <v>481</v>
          </cell>
        </row>
        <row r="90">
          <cell r="R90">
            <v>470</v>
          </cell>
          <cell r="AA90">
            <v>929</v>
          </cell>
          <cell r="AJ90">
            <v>33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3037</v>
          </cell>
          <cell r="AA17">
            <v>4801</v>
          </cell>
          <cell r="AJ17">
            <v>241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5522</v>
          </cell>
          <cell r="AA86">
            <v>4427</v>
          </cell>
          <cell r="AJ86">
            <v>278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673</v>
          </cell>
          <cell r="AA17">
            <v>1545</v>
          </cell>
          <cell r="AJ17">
            <v>88</v>
          </cell>
        </row>
        <row r="54">
          <cell r="R54">
            <v>2934</v>
          </cell>
          <cell r="AA54">
            <v>6874</v>
          </cell>
          <cell r="AJ54">
            <v>249</v>
          </cell>
        </row>
        <row r="69">
          <cell r="R69">
            <v>3102</v>
          </cell>
          <cell r="AA69">
            <v>5843</v>
          </cell>
          <cell r="AJ69">
            <v>239</v>
          </cell>
        </row>
        <row r="86">
          <cell r="R86">
            <v>707</v>
          </cell>
          <cell r="AA86">
            <v>1720</v>
          </cell>
          <cell r="AJ86">
            <v>61</v>
          </cell>
        </row>
        <row r="90">
          <cell r="R90">
            <v>26</v>
          </cell>
          <cell r="AA90">
            <v>84</v>
          </cell>
          <cell r="AJ90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113</v>
          </cell>
          <cell r="AA16">
            <v>3610</v>
          </cell>
          <cell r="AJ16">
            <v>73</v>
          </cell>
        </row>
        <row r="17">
          <cell r="R17">
            <v>37</v>
          </cell>
          <cell r="AA17">
            <v>1238</v>
          </cell>
          <cell r="AJ17">
            <v>12</v>
          </cell>
        </row>
        <row r="54">
          <cell r="R54">
            <v>722</v>
          </cell>
          <cell r="AA54">
            <v>22312</v>
          </cell>
          <cell r="AJ54">
            <v>464</v>
          </cell>
        </row>
        <row r="69">
          <cell r="R69">
            <v>763</v>
          </cell>
          <cell r="AA69">
            <v>20461</v>
          </cell>
          <cell r="AJ69">
            <v>446</v>
          </cell>
        </row>
        <row r="86">
          <cell r="R86">
            <v>174</v>
          </cell>
          <cell r="AA86">
            <v>5583</v>
          </cell>
          <cell r="AJ86">
            <v>113</v>
          </cell>
        </row>
        <row r="90">
          <cell r="R90">
            <v>31</v>
          </cell>
          <cell r="AA90">
            <v>1225</v>
          </cell>
          <cell r="AJ90">
            <v>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59862</v>
          </cell>
          <cell r="AA54">
            <v>101913</v>
          </cell>
          <cell r="AJ54">
            <v>4856</v>
          </cell>
        </row>
        <row r="69">
          <cell r="R69">
            <v>63301</v>
          </cell>
          <cell r="AA69">
            <v>83795</v>
          </cell>
          <cell r="AJ69">
            <v>4670</v>
          </cell>
        </row>
        <row r="86">
          <cell r="R86">
            <v>14426</v>
          </cell>
          <cell r="AA86">
            <v>25500</v>
          </cell>
          <cell r="AJ86">
            <v>1185</v>
          </cell>
        </row>
        <row r="90">
          <cell r="R90">
            <v>1783</v>
          </cell>
          <cell r="AA90">
            <v>2382</v>
          </cell>
          <cell r="AJ90">
            <v>131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3977</v>
          </cell>
          <cell r="AA17">
            <v>6833</v>
          </cell>
          <cell r="AJ17">
            <v>370</v>
          </cell>
        </row>
        <row r="54">
          <cell r="R54">
            <v>19847</v>
          </cell>
          <cell r="AA54">
            <v>40685</v>
          </cell>
          <cell r="AJ54">
            <v>2307</v>
          </cell>
        </row>
        <row r="69">
          <cell r="R69">
            <v>20987</v>
          </cell>
          <cell r="AA69">
            <v>34610</v>
          </cell>
          <cell r="AJ69">
            <v>2219</v>
          </cell>
        </row>
        <row r="86">
          <cell r="R86">
            <v>4783</v>
          </cell>
          <cell r="AA86">
            <v>10180</v>
          </cell>
          <cell r="AJ86">
            <v>563</v>
          </cell>
        </row>
        <row r="90">
          <cell r="R90">
            <v>228</v>
          </cell>
          <cell r="AA90">
            <v>675</v>
          </cell>
          <cell r="AJ90">
            <v>52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4592</v>
          </cell>
          <cell r="AA17">
            <v>6709</v>
          </cell>
          <cell r="AJ17">
            <v>345</v>
          </cell>
        </row>
        <row r="49">
          <cell r="R49">
            <v>230</v>
          </cell>
          <cell r="AA49">
            <v>172</v>
          </cell>
          <cell r="AJ49">
            <v>16</v>
          </cell>
        </row>
        <row r="54">
          <cell r="R54">
            <v>303</v>
          </cell>
          <cell r="AA54">
            <v>423</v>
          </cell>
          <cell r="AJ54">
            <v>50</v>
          </cell>
        </row>
        <row r="69">
          <cell r="R69">
            <v>2793</v>
          </cell>
          <cell r="AA69">
            <v>2550</v>
          </cell>
          <cell r="AJ69">
            <v>117</v>
          </cell>
        </row>
        <row r="86">
          <cell r="R86">
            <v>12825</v>
          </cell>
          <cell r="AA86">
            <v>12925</v>
          </cell>
          <cell r="AJ86">
            <v>1050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4">
          <cell r="R54">
            <v>39426</v>
          </cell>
          <cell r="AA54">
            <v>86348</v>
          </cell>
        </row>
        <row r="69">
          <cell r="R69">
            <v>36832</v>
          </cell>
          <cell r="AA69">
            <v>60392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564</v>
          </cell>
          <cell r="AA17">
            <v>1495</v>
          </cell>
          <cell r="AJ17">
            <v>115</v>
          </cell>
        </row>
        <row r="54">
          <cell r="AJ54">
            <v>7769</v>
          </cell>
        </row>
        <row r="69">
          <cell r="AJ69">
            <v>7472</v>
          </cell>
        </row>
        <row r="86">
          <cell r="R86">
            <v>10007</v>
          </cell>
          <cell r="AA86">
            <v>23821</v>
          </cell>
          <cell r="AJ86">
            <v>1895</v>
          </cell>
        </row>
        <row r="90">
          <cell r="R90">
            <v>829</v>
          </cell>
          <cell r="AA90">
            <v>1782</v>
          </cell>
          <cell r="AJ90">
            <v>181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2233</v>
          </cell>
          <cell r="AA17">
            <v>2880</v>
          </cell>
          <cell r="AJ17">
            <v>126</v>
          </cell>
        </row>
        <row r="49">
          <cell r="R49">
            <v>24</v>
          </cell>
          <cell r="AA49">
            <v>35</v>
          </cell>
          <cell r="AJ49">
            <v>1</v>
          </cell>
        </row>
        <row r="54">
          <cell r="R54">
            <v>384</v>
          </cell>
          <cell r="AA54">
            <v>574</v>
          </cell>
          <cell r="AJ54">
            <v>40</v>
          </cell>
        </row>
        <row r="69">
          <cell r="R69">
            <v>20444</v>
          </cell>
          <cell r="AA69">
            <v>22561</v>
          </cell>
          <cell r="AJ69">
            <v>1495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458</v>
          </cell>
          <cell r="AA90">
            <v>665</v>
          </cell>
          <cell r="AJ90">
            <v>72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1753</v>
          </cell>
          <cell r="AA17">
            <v>3953</v>
          </cell>
          <cell r="AJ17">
            <v>133</v>
          </cell>
        </row>
        <row r="54">
          <cell r="R54">
            <v>8176</v>
          </cell>
          <cell r="AA54">
            <v>18762</v>
          </cell>
          <cell r="AJ54">
            <v>828</v>
          </cell>
        </row>
        <row r="69">
          <cell r="R69">
            <v>24961</v>
          </cell>
          <cell r="AA69">
            <v>45903</v>
          </cell>
          <cell r="AJ69">
            <v>2136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406</v>
          </cell>
          <cell r="AA90">
            <v>966</v>
          </cell>
          <cell r="AJ90">
            <v>60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10156</v>
          </cell>
          <cell r="AA54">
            <v>9699</v>
          </cell>
          <cell r="AJ54">
            <v>1611</v>
          </cell>
        </row>
        <row r="69">
          <cell r="R69">
            <v>10740</v>
          </cell>
          <cell r="AA69">
            <v>7156</v>
          </cell>
          <cell r="AJ69">
            <v>1550</v>
          </cell>
        </row>
        <row r="86">
          <cell r="R86">
            <v>2448</v>
          </cell>
          <cell r="AA86">
            <v>2427</v>
          </cell>
          <cell r="AJ86">
            <v>393</v>
          </cell>
        </row>
        <row r="90">
          <cell r="R90">
            <v>258</v>
          </cell>
          <cell r="AA90">
            <v>186</v>
          </cell>
          <cell r="AJ90">
            <v>33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16344</v>
          </cell>
          <cell r="AA54">
            <v>38288</v>
          </cell>
          <cell r="AJ54">
            <v>1647</v>
          </cell>
        </row>
        <row r="69">
          <cell r="R69">
            <v>17284</v>
          </cell>
          <cell r="AA69">
            <v>32523</v>
          </cell>
          <cell r="AJ69">
            <v>1584</v>
          </cell>
        </row>
        <row r="86">
          <cell r="R86">
            <v>3939</v>
          </cell>
          <cell r="AA86">
            <v>9580</v>
          </cell>
          <cell r="AJ86">
            <v>402</v>
          </cell>
        </row>
        <row r="90">
          <cell r="R90">
            <v>320</v>
          </cell>
          <cell r="AA90">
            <v>861</v>
          </cell>
          <cell r="AJ90">
            <v>12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5441</v>
          </cell>
          <cell r="AA54">
            <v>16419</v>
          </cell>
          <cell r="AJ54">
            <v>451</v>
          </cell>
        </row>
        <row r="69">
          <cell r="R69">
            <v>5754</v>
          </cell>
          <cell r="AA69">
            <v>14225</v>
          </cell>
          <cell r="AJ69">
            <v>434</v>
          </cell>
        </row>
        <row r="86">
          <cell r="R86">
            <v>1311</v>
          </cell>
          <cell r="AA86">
            <v>4108</v>
          </cell>
          <cell r="AJ86">
            <v>110</v>
          </cell>
        </row>
        <row r="90">
          <cell r="R90">
            <v>157</v>
          </cell>
          <cell r="AA90">
            <v>533</v>
          </cell>
          <cell r="AJ90">
            <v>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6">
          <cell r="R16">
            <v>9938</v>
          </cell>
          <cell r="AA16">
            <v>516</v>
          </cell>
          <cell r="AJ16">
            <v>171</v>
          </cell>
        </row>
        <row r="17">
          <cell r="R17">
            <v>3070</v>
          </cell>
          <cell r="AA17">
            <v>169</v>
          </cell>
          <cell r="AJ17">
            <v>39</v>
          </cell>
        </row>
        <row r="54">
          <cell r="R54">
            <v>63783</v>
          </cell>
          <cell r="AA54">
            <v>3191</v>
          </cell>
          <cell r="AJ54">
            <v>1082</v>
          </cell>
        </row>
        <row r="69">
          <cell r="R69">
            <v>56744</v>
          </cell>
          <cell r="AA69">
            <v>2882</v>
          </cell>
          <cell r="AJ69">
            <v>1041</v>
          </cell>
        </row>
        <row r="86">
          <cell r="R86">
            <v>15371</v>
          </cell>
          <cell r="AA86">
            <v>799</v>
          </cell>
          <cell r="AJ86">
            <v>264</v>
          </cell>
        </row>
        <row r="90">
          <cell r="R90">
            <v>1432</v>
          </cell>
          <cell r="AA90">
            <v>74</v>
          </cell>
          <cell r="AJ90">
            <v>21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6494</v>
          </cell>
          <cell r="AA54">
            <v>16908</v>
          </cell>
          <cell r="AJ54">
            <v>218</v>
          </cell>
        </row>
        <row r="69">
          <cell r="R69">
            <v>6868</v>
          </cell>
          <cell r="AA69">
            <v>14515</v>
          </cell>
          <cell r="AJ69">
            <v>210</v>
          </cell>
        </row>
        <row r="86">
          <cell r="R86">
            <v>1565</v>
          </cell>
          <cell r="AA86">
            <v>4231</v>
          </cell>
          <cell r="AJ86">
            <v>53</v>
          </cell>
        </row>
        <row r="90">
          <cell r="R90">
            <v>82</v>
          </cell>
          <cell r="AA90">
            <v>273</v>
          </cell>
          <cell r="AJ90">
            <v>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4">
          <cell r="R54">
            <v>10269</v>
          </cell>
          <cell r="AA54">
            <v>34763</v>
          </cell>
        </row>
        <row r="69">
          <cell r="R69">
            <v>15717</v>
          </cell>
          <cell r="AA69">
            <v>42636</v>
          </cell>
        </row>
        <row r="86">
          <cell r="R86">
            <v>4969</v>
          </cell>
          <cell r="AA86">
            <v>12603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AJ54">
            <v>491</v>
          </cell>
        </row>
        <row r="69">
          <cell r="AJ69">
            <v>472</v>
          </cell>
        </row>
        <row r="86">
          <cell r="AJ86">
            <v>120</v>
          </cell>
        </row>
        <row r="90">
          <cell r="R90">
            <v>294</v>
          </cell>
          <cell r="AA90">
            <v>647</v>
          </cell>
          <cell r="AJ90">
            <v>14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11055</v>
          </cell>
          <cell r="AA54">
            <v>24374</v>
          </cell>
          <cell r="AJ54">
            <v>803</v>
          </cell>
        </row>
        <row r="69">
          <cell r="R69">
            <v>11691</v>
          </cell>
          <cell r="AA69">
            <v>20611</v>
          </cell>
          <cell r="AJ69">
            <v>772</v>
          </cell>
        </row>
        <row r="86">
          <cell r="R86">
            <v>2664</v>
          </cell>
          <cell r="AA86">
            <v>6099</v>
          </cell>
          <cell r="AJ86">
            <v>196</v>
          </cell>
        </row>
        <row r="90">
          <cell r="R90">
            <v>132</v>
          </cell>
          <cell r="AA90">
            <v>408</v>
          </cell>
          <cell r="AJ90">
            <v>9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3860</v>
          </cell>
          <cell r="AA54">
            <v>8999</v>
          </cell>
          <cell r="AJ54">
            <v>127</v>
          </cell>
        </row>
        <row r="69">
          <cell r="R69">
            <v>18037</v>
          </cell>
          <cell r="AA69">
            <v>37926</v>
          </cell>
          <cell r="AJ69">
            <v>547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4818</v>
          </cell>
          <cell r="AA54">
            <v>11934</v>
          </cell>
          <cell r="AJ54">
            <v>444</v>
          </cell>
        </row>
        <row r="69">
          <cell r="R69">
            <v>30594</v>
          </cell>
          <cell r="AA69">
            <v>75391</v>
          </cell>
          <cell r="AJ69">
            <v>2682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161</v>
          </cell>
          <cell r="AA54">
            <v>360</v>
          </cell>
          <cell r="AJ54">
            <v>5</v>
          </cell>
        </row>
        <row r="69">
          <cell r="R69">
            <v>2734</v>
          </cell>
          <cell r="AA69">
            <v>3463</v>
          </cell>
          <cell r="AJ69">
            <v>53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36615</v>
          </cell>
          <cell r="AA16">
            <v>74704</v>
          </cell>
          <cell r="AJ16">
            <v>4142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4994</v>
          </cell>
          <cell r="AA54">
            <v>10110</v>
          </cell>
          <cell r="AJ54">
            <v>449</v>
          </cell>
        </row>
        <row r="69">
          <cell r="R69">
            <v>5281</v>
          </cell>
          <cell r="AA69">
            <v>8474</v>
          </cell>
          <cell r="AJ69">
            <v>431</v>
          </cell>
        </row>
        <row r="86">
          <cell r="R86">
            <v>1204</v>
          </cell>
          <cell r="AA86">
            <v>2530</v>
          </cell>
          <cell r="AJ86">
            <v>110</v>
          </cell>
        </row>
        <row r="90">
          <cell r="R90">
            <v>121</v>
          </cell>
          <cell r="AA90">
            <v>228</v>
          </cell>
          <cell r="AJ90">
            <v>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3470</v>
          </cell>
          <cell r="AA16">
            <v>150</v>
          </cell>
          <cell r="AJ16">
            <v>310</v>
          </cell>
        </row>
        <row r="17">
          <cell r="R17">
            <v>975</v>
          </cell>
          <cell r="AA17">
            <v>25</v>
          </cell>
          <cell r="AJ17">
            <v>177</v>
          </cell>
        </row>
        <row r="54">
          <cell r="R54">
            <v>22269</v>
          </cell>
          <cell r="AA54">
            <v>929</v>
          </cell>
          <cell r="AJ54">
            <v>1963</v>
          </cell>
        </row>
        <row r="69">
          <cell r="R69">
            <v>19812</v>
          </cell>
          <cell r="AA69">
            <v>738</v>
          </cell>
          <cell r="AJ69">
            <v>1888</v>
          </cell>
        </row>
        <row r="86">
          <cell r="R86">
            <v>5367</v>
          </cell>
          <cell r="AA86">
            <v>232</v>
          </cell>
          <cell r="AJ86">
            <v>479</v>
          </cell>
        </row>
        <row r="90">
          <cell r="R90">
            <v>611</v>
          </cell>
          <cell r="AA90">
            <v>26</v>
          </cell>
          <cell r="AJ90">
            <v>79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309</v>
          </cell>
          <cell r="AA69">
            <v>349</v>
          </cell>
          <cell r="AJ69">
            <v>29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178</v>
          </cell>
          <cell r="AA90">
            <v>275</v>
          </cell>
          <cell r="AJ90">
            <v>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1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1</v>
          </cell>
          <cell r="AJ90">
            <v>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4">
          <cell r="G14">
            <v>0</v>
          </cell>
        </row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R90">
            <v>0</v>
          </cell>
          <cell r="AA90">
            <v>1</v>
          </cell>
          <cell r="AJ90">
            <v>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2</v>
          </cell>
          <cell r="AA90">
            <v>1</v>
          </cell>
          <cell r="AJ90">
            <v>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238</v>
          </cell>
          <cell r="AA69">
            <v>735</v>
          </cell>
          <cell r="AJ69">
            <v>25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4">
          <cell r="G14">
            <v>0</v>
          </cell>
        </row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R90">
            <v>1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4">
          <cell r="G14">
            <v>0</v>
          </cell>
        </row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286</v>
          </cell>
          <cell r="AA16">
            <v>7007</v>
          </cell>
          <cell r="AJ16">
            <v>24</v>
          </cell>
        </row>
        <row r="17">
          <cell r="R17">
            <v>86</v>
          </cell>
          <cell r="AA17">
            <v>2353</v>
          </cell>
          <cell r="AJ17">
            <v>21</v>
          </cell>
        </row>
        <row r="54">
          <cell r="R54">
            <v>1835</v>
          </cell>
          <cell r="AA54">
            <v>43309</v>
          </cell>
          <cell r="AJ54">
            <v>155</v>
          </cell>
        </row>
        <row r="69">
          <cell r="R69">
            <v>1940</v>
          </cell>
          <cell r="AA69">
            <v>39688</v>
          </cell>
          <cell r="AJ69">
            <v>148</v>
          </cell>
        </row>
        <row r="86">
          <cell r="R86">
            <v>442</v>
          </cell>
          <cell r="AA86">
            <v>10837</v>
          </cell>
          <cell r="AJ86">
            <v>38</v>
          </cell>
        </row>
        <row r="90">
          <cell r="R90">
            <v>42</v>
          </cell>
          <cell r="AA90">
            <v>1507</v>
          </cell>
          <cell r="AJ90">
            <v>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R90">
            <v>0</v>
          </cell>
          <cell r="AA90">
            <v>1</v>
          </cell>
          <cell r="AJ90">
            <v>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65</v>
          </cell>
          <cell r="AA90">
            <v>79</v>
          </cell>
          <cell r="AJ90">
            <v>6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0</v>
          </cell>
          <cell r="AA54">
            <v>0</v>
          </cell>
          <cell r="AJ54">
            <v>0</v>
          </cell>
        </row>
        <row r="69">
          <cell r="R69">
            <v>0</v>
          </cell>
          <cell r="AA69">
            <v>0</v>
          </cell>
          <cell r="AJ69">
            <v>0</v>
          </cell>
        </row>
        <row r="86">
          <cell r="R86">
            <v>0</v>
          </cell>
          <cell r="AA86">
            <v>0</v>
          </cell>
          <cell r="AJ86">
            <v>0</v>
          </cell>
        </row>
        <row r="90">
          <cell r="R90">
            <v>0</v>
          </cell>
          <cell r="AA90">
            <v>0</v>
          </cell>
          <cell r="AJ9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12311</v>
          </cell>
          <cell r="AA16">
            <v>444</v>
          </cell>
          <cell r="AJ16">
            <v>319</v>
          </cell>
        </row>
        <row r="17">
          <cell r="R17">
            <v>5746</v>
          </cell>
          <cell r="AA17">
            <v>263</v>
          </cell>
          <cell r="AJ17">
            <v>310</v>
          </cell>
        </row>
        <row r="54">
          <cell r="R54">
            <v>79011</v>
          </cell>
          <cell r="AA54">
            <v>2746</v>
          </cell>
          <cell r="AJ54">
            <v>2020</v>
          </cell>
        </row>
        <row r="69">
          <cell r="R69">
            <v>70291</v>
          </cell>
          <cell r="AA69">
            <v>2413</v>
          </cell>
          <cell r="AJ69">
            <v>1943</v>
          </cell>
        </row>
        <row r="86">
          <cell r="R86">
            <v>19041</v>
          </cell>
          <cell r="AA86">
            <v>687</v>
          </cell>
          <cell r="AJ86">
            <v>493</v>
          </cell>
        </row>
        <row r="90">
          <cell r="R90">
            <v>2456</v>
          </cell>
          <cell r="AA90">
            <v>91</v>
          </cell>
          <cell r="AJ90">
            <v>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6">
          <cell r="R16">
            <v>1548</v>
          </cell>
          <cell r="AA16">
            <v>10857</v>
          </cell>
          <cell r="AJ16">
            <v>122</v>
          </cell>
        </row>
        <row r="17">
          <cell r="R17">
            <v>573</v>
          </cell>
          <cell r="AA17">
            <v>5167</v>
          </cell>
          <cell r="AJ17">
            <v>58</v>
          </cell>
        </row>
        <row r="54">
          <cell r="R54">
            <v>9935</v>
          </cell>
          <cell r="AA54">
            <v>67111</v>
          </cell>
          <cell r="AJ54">
            <v>771</v>
          </cell>
        </row>
        <row r="69">
          <cell r="R69">
            <v>10506</v>
          </cell>
          <cell r="AA69">
            <v>60277</v>
          </cell>
          <cell r="AJ69">
            <v>741</v>
          </cell>
        </row>
        <row r="86">
          <cell r="R86">
            <v>2394</v>
          </cell>
          <cell r="AA86">
            <v>16792</v>
          </cell>
          <cell r="AJ86">
            <v>188</v>
          </cell>
        </row>
        <row r="90">
          <cell r="R90">
            <v>259</v>
          </cell>
          <cell r="AA90">
            <v>2345</v>
          </cell>
          <cell r="AJ90">
            <v>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R16">
            <v>0</v>
          </cell>
          <cell r="AA16">
            <v>0</v>
          </cell>
          <cell r="AJ16">
            <v>0</v>
          </cell>
        </row>
        <row r="17">
          <cell r="R17">
            <v>0</v>
          </cell>
          <cell r="AA17">
            <v>0</v>
          </cell>
          <cell r="AJ17">
            <v>0</v>
          </cell>
        </row>
        <row r="54">
          <cell r="R54">
            <v>18686</v>
          </cell>
          <cell r="AA54">
            <v>19713</v>
          </cell>
          <cell r="AJ54">
            <v>2995</v>
          </cell>
        </row>
        <row r="69">
          <cell r="R69">
            <v>19759</v>
          </cell>
          <cell r="AA69">
            <v>14890</v>
          </cell>
          <cell r="AJ69">
            <v>2881</v>
          </cell>
        </row>
        <row r="86">
          <cell r="R86">
            <v>4503</v>
          </cell>
          <cell r="AA86">
            <v>4932</v>
          </cell>
          <cell r="AJ86">
            <v>731</v>
          </cell>
        </row>
        <row r="90">
          <cell r="R90">
            <v>821</v>
          </cell>
          <cell r="AA90">
            <v>346</v>
          </cell>
          <cell r="AJ90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view="pageBreakPreview" zoomScale="60" zoomScaleNormal="100" workbookViewId="0">
      <pane xSplit="2" ySplit="9" topLeftCell="AF32" activePane="bottomRight" state="frozen"/>
      <selection pane="topRight" activeCell="E1" sqref="E1"/>
      <selection pane="bottomLeft" activeCell="A10" sqref="A10"/>
      <selection pane="bottomRight" activeCell="D10" sqref="D10:AX69"/>
    </sheetView>
  </sheetViews>
  <sheetFormatPr defaultRowHeight="15" x14ac:dyDescent="0.25"/>
  <cols>
    <col min="1" max="1" width="9.28515625" bestFit="1" customWidth="1"/>
    <col min="2" max="2" width="63.5703125" customWidth="1"/>
    <col min="3" max="3" width="16.7109375" customWidth="1"/>
    <col min="4" max="8" width="16.140625" customWidth="1"/>
    <col min="9" max="9" width="15.85546875" customWidth="1"/>
    <col min="10" max="14" width="13.42578125" customWidth="1"/>
    <col min="15" max="26" width="19.5703125" customWidth="1"/>
    <col min="27" max="50" width="18.85546875" customWidth="1"/>
  </cols>
  <sheetData>
    <row r="1" spans="1:50" ht="30" x14ac:dyDescent="0.4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ht="30" x14ac:dyDescent="0.4">
      <c r="A2" s="78" t="s">
        <v>76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30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thickBot="1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</row>
    <row r="5" spans="1:50" ht="16.5" customHeight="1" thickBot="1" x14ac:dyDescent="0.3">
      <c r="A5" s="80" t="s">
        <v>4</v>
      </c>
      <c r="B5" s="80" t="s">
        <v>5</v>
      </c>
      <c r="C5" s="83"/>
      <c r="D5" s="84"/>
      <c r="E5" s="84"/>
      <c r="F5" s="84"/>
      <c r="G5" s="84"/>
      <c r="H5" s="84"/>
      <c r="I5" s="85" t="s">
        <v>6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9"/>
      <c r="AT5" s="90"/>
      <c r="AU5" s="90"/>
      <c r="AV5" s="90"/>
      <c r="AW5" s="90"/>
      <c r="AX5" s="90"/>
    </row>
    <row r="6" spans="1:50" ht="51.75" customHeight="1" thickBot="1" x14ac:dyDescent="0.3">
      <c r="A6" s="81"/>
      <c r="B6" s="81"/>
      <c r="C6" s="91" t="s">
        <v>7</v>
      </c>
      <c r="D6" s="93" t="s">
        <v>8</v>
      </c>
      <c r="E6" s="93"/>
      <c r="F6" s="93"/>
      <c r="G6" s="93"/>
      <c r="H6" s="94"/>
      <c r="I6" s="74" t="s">
        <v>9</v>
      </c>
      <c r="J6" s="70" t="s">
        <v>8</v>
      </c>
      <c r="K6" s="64"/>
      <c r="L6" s="64"/>
      <c r="M6" s="64"/>
      <c r="N6" s="73"/>
      <c r="O6" s="74" t="s">
        <v>10</v>
      </c>
      <c r="P6" s="64" t="s">
        <v>8</v>
      </c>
      <c r="Q6" s="64"/>
      <c r="R6" s="64"/>
      <c r="S6" s="64"/>
      <c r="T6" s="73"/>
      <c r="U6" s="74" t="s">
        <v>11</v>
      </c>
      <c r="V6" s="64" t="s">
        <v>8</v>
      </c>
      <c r="W6" s="64"/>
      <c r="X6" s="64"/>
      <c r="Y6" s="64"/>
      <c r="Z6" s="64"/>
      <c r="AA6" s="71" t="s">
        <v>12</v>
      </c>
      <c r="AB6" s="64" t="s">
        <v>8</v>
      </c>
      <c r="AC6" s="64"/>
      <c r="AD6" s="64"/>
      <c r="AE6" s="64"/>
      <c r="AF6" s="64"/>
      <c r="AG6" s="61" t="s">
        <v>13</v>
      </c>
      <c r="AH6" s="64" t="s">
        <v>8</v>
      </c>
      <c r="AI6" s="64"/>
      <c r="AJ6" s="64"/>
      <c r="AK6" s="64"/>
      <c r="AL6" s="64"/>
      <c r="AM6" s="71" t="s">
        <v>14</v>
      </c>
      <c r="AN6" s="64" t="s">
        <v>8</v>
      </c>
      <c r="AO6" s="64"/>
      <c r="AP6" s="64"/>
      <c r="AQ6" s="64"/>
      <c r="AR6" s="64"/>
      <c r="AS6" s="67" t="s">
        <v>15</v>
      </c>
      <c r="AT6" s="64" t="s">
        <v>8</v>
      </c>
      <c r="AU6" s="64"/>
      <c r="AV6" s="64"/>
      <c r="AW6" s="64"/>
      <c r="AX6" s="64"/>
    </row>
    <row r="7" spans="1:50" ht="16.5" customHeight="1" thickBot="1" x14ac:dyDescent="0.3">
      <c r="A7" s="81"/>
      <c r="B7" s="81"/>
      <c r="C7" s="92"/>
      <c r="D7" s="65" t="s">
        <v>83</v>
      </c>
      <c r="E7" s="70" t="s">
        <v>0</v>
      </c>
      <c r="F7" s="64"/>
      <c r="G7" s="64"/>
      <c r="H7" s="72"/>
      <c r="I7" s="75"/>
      <c r="J7" s="65" t="s">
        <v>83</v>
      </c>
      <c r="K7" s="70" t="s">
        <v>0</v>
      </c>
      <c r="L7" s="64"/>
      <c r="M7" s="64"/>
      <c r="N7" s="72"/>
      <c r="O7" s="75"/>
      <c r="P7" s="65" t="s">
        <v>83</v>
      </c>
      <c r="Q7" s="70" t="s">
        <v>0</v>
      </c>
      <c r="R7" s="64"/>
      <c r="S7" s="64"/>
      <c r="T7" s="72"/>
      <c r="U7" s="75"/>
      <c r="V7" s="65" t="s">
        <v>83</v>
      </c>
      <c r="W7" s="70" t="s">
        <v>0</v>
      </c>
      <c r="X7" s="64"/>
      <c r="Y7" s="64"/>
      <c r="Z7" s="64"/>
      <c r="AA7" s="71"/>
      <c r="AB7" s="65" t="s">
        <v>83</v>
      </c>
      <c r="AC7" s="70" t="s">
        <v>0</v>
      </c>
      <c r="AD7" s="64"/>
      <c r="AE7" s="64"/>
      <c r="AF7" s="64"/>
      <c r="AG7" s="62"/>
      <c r="AH7" s="65" t="s">
        <v>83</v>
      </c>
      <c r="AI7" s="70" t="s">
        <v>0</v>
      </c>
      <c r="AJ7" s="64"/>
      <c r="AK7" s="64"/>
      <c r="AL7" s="64"/>
      <c r="AM7" s="71"/>
      <c r="AN7" s="65" t="s">
        <v>83</v>
      </c>
      <c r="AO7" s="70" t="s">
        <v>0</v>
      </c>
      <c r="AP7" s="64"/>
      <c r="AQ7" s="64"/>
      <c r="AR7" s="64"/>
      <c r="AS7" s="68"/>
      <c r="AT7" s="65" t="s">
        <v>83</v>
      </c>
      <c r="AU7" s="70" t="s">
        <v>0</v>
      </c>
      <c r="AV7" s="64"/>
      <c r="AW7" s="64"/>
      <c r="AX7" s="64"/>
    </row>
    <row r="8" spans="1:50" ht="32.25" thickBot="1" x14ac:dyDescent="0.3">
      <c r="A8" s="82"/>
      <c r="B8" s="82"/>
      <c r="C8" s="92"/>
      <c r="D8" s="66"/>
      <c r="E8" s="2" t="s">
        <v>16</v>
      </c>
      <c r="F8" s="2" t="s">
        <v>17</v>
      </c>
      <c r="G8" s="2" t="s">
        <v>18</v>
      </c>
      <c r="H8" s="2" t="s">
        <v>19</v>
      </c>
      <c r="I8" s="76"/>
      <c r="J8" s="66"/>
      <c r="K8" s="2" t="s">
        <v>16</v>
      </c>
      <c r="L8" s="2" t="s">
        <v>17</v>
      </c>
      <c r="M8" s="2" t="s">
        <v>18</v>
      </c>
      <c r="N8" s="2" t="s">
        <v>19</v>
      </c>
      <c r="O8" s="76"/>
      <c r="P8" s="66"/>
      <c r="Q8" s="2" t="s">
        <v>16</v>
      </c>
      <c r="R8" s="2" t="s">
        <v>17</v>
      </c>
      <c r="S8" s="2" t="s">
        <v>18</v>
      </c>
      <c r="T8" s="2" t="s">
        <v>19</v>
      </c>
      <c r="U8" s="75"/>
      <c r="V8" s="66"/>
      <c r="W8" s="2" t="s">
        <v>16</v>
      </c>
      <c r="X8" s="2" t="s">
        <v>17</v>
      </c>
      <c r="Y8" s="2" t="s">
        <v>18</v>
      </c>
      <c r="Z8" s="3" t="s">
        <v>19</v>
      </c>
      <c r="AA8" s="71"/>
      <c r="AB8" s="66"/>
      <c r="AC8" s="2" t="s">
        <v>16</v>
      </c>
      <c r="AD8" s="2" t="s">
        <v>17</v>
      </c>
      <c r="AE8" s="2" t="s">
        <v>18</v>
      </c>
      <c r="AF8" s="3" t="s">
        <v>19</v>
      </c>
      <c r="AG8" s="63"/>
      <c r="AH8" s="66"/>
      <c r="AI8" s="2" t="s">
        <v>16</v>
      </c>
      <c r="AJ8" s="2" t="s">
        <v>17</v>
      </c>
      <c r="AK8" s="2" t="s">
        <v>18</v>
      </c>
      <c r="AL8" s="3" t="s">
        <v>19</v>
      </c>
      <c r="AM8" s="71"/>
      <c r="AN8" s="66"/>
      <c r="AO8" s="2" t="s">
        <v>16</v>
      </c>
      <c r="AP8" s="2" t="s">
        <v>17</v>
      </c>
      <c r="AQ8" s="2" t="s">
        <v>18</v>
      </c>
      <c r="AR8" s="3" t="s">
        <v>19</v>
      </c>
      <c r="AS8" s="69"/>
      <c r="AT8" s="66"/>
      <c r="AU8" s="2" t="s">
        <v>16</v>
      </c>
      <c r="AV8" s="2" t="s">
        <v>17</v>
      </c>
      <c r="AW8" s="2" t="s">
        <v>18</v>
      </c>
      <c r="AX8" s="3" t="s">
        <v>19</v>
      </c>
    </row>
    <row r="9" spans="1:50" ht="16.5" thickBot="1" x14ac:dyDescent="0.3">
      <c r="A9" s="4">
        <v>1</v>
      </c>
      <c r="B9" s="5">
        <v>2</v>
      </c>
      <c r="C9" s="4">
        <v>3</v>
      </c>
      <c r="D9" s="5">
        <v>4</v>
      </c>
      <c r="E9" s="4">
        <v>5</v>
      </c>
      <c r="F9" s="5">
        <v>6</v>
      </c>
      <c r="G9" s="4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  <c r="S9" s="4">
        <v>19</v>
      </c>
      <c r="T9" s="5">
        <v>20</v>
      </c>
      <c r="U9" s="4">
        <v>21</v>
      </c>
      <c r="V9" s="5">
        <v>22</v>
      </c>
      <c r="W9" s="4">
        <v>23</v>
      </c>
      <c r="X9" s="5">
        <v>24</v>
      </c>
      <c r="Y9" s="4">
        <v>25</v>
      </c>
      <c r="Z9" s="5">
        <v>26</v>
      </c>
      <c r="AA9" s="4">
        <v>27</v>
      </c>
      <c r="AB9" s="5">
        <v>28</v>
      </c>
      <c r="AC9" s="4">
        <v>29</v>
      </c>
      <c r="AD9" s="5">
        <v>30</v>
      </c>
      <c r="AE9" s="4">
        <v>31</v>
      </c>
      <c r="AF9" s="5">
        <v>32</v>
      </c>
      <c r="AG9" s="4">
        <v>33</v>
      </c>
      <c r="AH9" s="5">
        <v>34</v>
      </c>
      <c r="AI9" s="4">
        <v>35</v>
      </c>
      <c r="AJ9" s="5">
        <v>36</v>
      </c>
      <c r="AK9" s="4">
        <v>37</v>
      </c>
      <c r="AL9" s="5">
        <v>38</v>
      </c>
      <c r="AM9" s="4">
        <v>39</v>
      </c>
      <c r="AN9" s="5">
        <v>40</v>
      </c>
      <c r="AO9" s="4">
        <v>41</v>
      </c>
      <c r="AP9" s="5">
        <v>42</v>
      </c>
      <c r="AQ9" s="4">
        <v>43</v>
      </c>
      <c r="AR9" s="5">
        <v>44</v>
      </c>
      <c r="AS9" s="4">
        <v>45</v>
      </c>
      <c r="AT9" s="5">
        <v>46</v>
      </c>
      <c r="AU9" s="4">
        <v>47</v>
      </c>
      <c r="AV9" s="5">
        <v>48</v>
      </c>
      <c r="AW9" s="4">
        <v>49</v>
      </c>
      <c r="AX9" s="5">
        <v>50</v>
      </c>
    </row>
    <row r="10" spans="1:50" ht="18.75" x14ac:dyDescent="0.25">
      <c r="A10" s="6">
        <v>1</v>
      </c>
      <c r="B10" s="7" t="s">
        <v>20</v>
      </c>
      <c r="C10" s="8" t="s">
        <v>21</v>
      </c>
      <c r="D10" s="9">
        <f>[1]Лист1!$R$16</f>
        <v>278</v>
      </c>
      <c r="E10" s="9">
        <f>ROUND(D10/4,0)</f>
        <v>70</v>
      </c>
      <c r="F10" s="9">
        <f>ROUND(D10/4,0)</f>
        <v>70</v>
      </c>
      <c r="G10" s="9">
        <f>ROUND(D10/4,0)</f>
        <v>70</v>
      </c>
      <c r="H10" s="9">
        <f>D10-E10-F10-G10</f>
        <v>68</v>
      </c>
      <c r="I10" s="10" t="s">
        <v>21</v>
      </c>
      <c r="J10" s="9">
        <f>[1]Лист1!$R$69</f>
        <v>1890</v>
      </c>
      <c r="K10" s="9">
        <f>ROUND(J10/4,0)</f>
        <v>473</v>
      </c>
      <c r="L10" s="9">
        <f>ROUND(J10/4,0)</f>
        <v>473</v>
      </c>
      <c r="M10" s="9">
        <f>ROUND(J10/4,0)</f>
        <v>473</v>
      </c>
      <c r="N10" s="30">
        <f>J10-K10-L10-M10</f>
        <v>471</v>
      </c>
      <c r="O10" s="31" t="s">
        <v>21</v>
      </c>
      <c r="P10" s="9">
        <f>[1]Лист1!$R$86</f>
        <v>431</v>
      </c>
      <c r="Q10" s="9">
        <f>ROUND(P10/4,0)</f>
        <v>108</v>
      </c>
      <c r="R10" s="32">
        <f>ROUND(P10/4,0)</f>
        <v>108</v>
      </c>
      <c r="S10" s="9">
        <f>ROUND(P10/4,0)</f>
        <v>108</v>
      </c>
      <c r="T10" s="9">
        <f>P10-Q10-R10-S10</f>
        <v>107</v>
      </c>
      <c r="U10" s="10" t="s">
        <v>21</v>
      </c>
      <c r="V10" s="9">
        <f>[1]Лист1!$R$54</f>
        <v>1787</v>
      </c>
      <c r="W10" s="9">
        <f>ROUND(V10/4,0)</f>
        <v>447</v>
      </c>
      <c r="X10" s="9">
        <f>ROUND(V10/4,0)</f>
        <v>447</v>
      </c>
      <c r="Y10" s="9">
        <f>ROUND(V10/4,0)</f>
        <v>447</v>
      </c>
      <c r="Z10" s="9">
        <f>V10-W10-X10-Y10</f>
        <v>446</v>
      </c>
      <c r="AA10" s="11" t="s">
        <v>21</v>
      </c>
      <c r="AB10" s="9">
        <f>[1]Лист1!$R$17</f>
        <v>39</v>
      </c>
      <c r="AC10" s="9">
        <f>ROUND(AB10/4,0)</f>
        <v>10</v>
      </c>
      <c r="AD10" s="9">
        <f>ROUND(AB10/4,0)</f>
        <v>10</v>
      </c>
      <c r="AE10" s="9">
        <f>ROUND(AB10/4,0)</f>
        <v>10</v>
      </c>
      <c r="AF10" s="30">
        <f>AB10-AC10-AD10-AE10</f>
        <v>9</v>
      </c>
      <c r="AG10" s="33" t="s">
        <v>21</v>
      </c>
      <c r="AH10" s="9">
        <f>AI10+AJ10+AK10+AL10</f>
        <v>0</v>
      </c>
      <c r="AI10" s="9"/>
      <c r="AJ10" s="9"/>
      <c r="AK10" s="9"/>
      <c r="AL10" s="9"/>
      <c r="AM10" s="11" t="s">
        <v>21</v>
      </c>
      <c r="AN10" s="9">
        <f>AO10+AP10+AQ10+AR10</f>
        <v>0</v>
      </c>
      <c r="AO10" s="9"/>
      <c r="AP10" s="9"/>
      <c r="AQ10" s="9"/>
      <c r="AR10" s="9"/>
      <c r="AS10" s="12" t="s">
        <v>21</v>
      </c>
      <c r="AT10" s="9">
        <f>[1]Лист1!$R$90</f>
        <v>17</v>
      </c>
      <c r="AU10" s="9">
        <f>ROUND(AT10/4,0)</f>
        <v>4</v>
      </c>
      <c r="AV10" s="9">
        <f>ROUND(AT10/4,0)</f>
        <v>4</v>
      </c>
      <c r="AW10" s="9">
        <f>ROUND(AT10/4,0)</f>
        <v>4</v>
      </c>
      <c r="AX10" s="30">
        <f>AT10-AU10-AV10-AW10</f>
        <v>5</v>
      </c>
    </row>
    <row r="11" spans="1:50" ht="18.75" x14ac:dyDescent="0.25">
      <c r="A11" s="13">
        <v>2</v>
      </c>
      <c r="B11" s="7" t="s">
        <v>22</v>
      </c>
      <c r="C11" s="14" t="s">
        <v>21</v>
      </c>
      <c r="D11" s="15">
        <f>[2]Лист1!$R$16</f>
        <v>198</v>
      </c>
      <c r="E11" s="16">
        <f t="shared" ref="E11:E26" si="0">ROUND(D11/4,0)</f>
        <v>50</v>
      </c>
      <c r="F11" s="16">
        <f t="shared" ref="F11:F26" si="1">ROUND(D11/4,0)</f>
        <v>50</v>
      </c>
      <c r="G11" s="16">
        <f t="shared" ref="G11:G26" si="2">ROUND(D11/4,0)</f>
        <v>50</v>
      </c>
      <c r="H11" s="16">
        <f>D11-E11-F11-G11</f>
        <v>48</v>
      </c>
      <c r="I11" s="17" t="s">
        <v>21</v>
      </c>
      <c r="J11" s="15">
        <f>[2]Лист1!$R$69</f>
        <v>1342</v>
      </c>
      <c r="K11" s="16">
        <f t="shared" ref="K11:K26" si="3">ROUND(J11/4,0)</f>
        <v>336</v>
      </c>
      <c r="L11" s="16">
        <f t="shared" ref="L11:L26" si="4">ROUND(J11/4,0)</f>
        <v>336</v>
      </c>
      <c r="M11" s="16">
        <f t="shared" ref="M11:M26" si="5">ROUND(J11/4,0)</f>
        <v>336</v>
      </c>
      <c r="N11" s="34">
        <f>J11-K11-L11-M11</f>
        <v>334</v>
      </c>
      <c r="O11" s="35" t="s">
        <v>21</v>
      </c>
      <c r="P11" s="15">
        <f>[2]Лист1!$R$86</f>
        <v>306</v>
      </c>
      <c r="Q11" s="16">
        <f t="shared" ref="Q11:Q67" si="6">ROUND(P11/4,0)</f>
        <v>77</v>
      </c>
      <c r="R11" s="32">
        <f t="shared" ref="R11:R67" si="7">ROUND(P11/4,0)</f>
        <v>77</v>
      </c>
      <c r="S11" s="16">
        <f t="shared" ref="S11:S67" si="8">ROUND(P11/4,0)</f>
        <v>77</v>
      </c>
      <c r="T11" s="16">
        <f>P11-Q11-R11-S11</f>
        <v>75</v>
      </c>
      <c r="U11" s="17" t="s">
        <v>21</v>
      </c>
      <c r="V11" s="15">
        <f>[2]Лист1!$R$54</f>
        <v>1269</v>
      </c>
      <c r="W11" s="16">
        <f t="shared" ref="W11:W67" si="9">ROUND(V11/4,0)</f>
        <v>317</v>
      </c>
      <c r="X11" s="16">
        <f t="shared" ref="X11:X67" si="10">ROUND(V11/4,0)</f>
        <v>317</v>
      </c>
      <c r="Y11" s="16">
        <f t="shared" ref="Y11:Y67" si="11">ROUND(V11/4,0)</f>
        <v>317</v>
      </c>
      <c r="Z11" s="16">
        <f>V11-W11-X11-Y11</f>
        <v>318</v>
      </c>
      <c r="AA11" s="18" t="s">
        <v>21</v>
      </c>
      <c r="AB11" s="15">
        <f>[2]Лист1!$R$17</f>
        <v>11</v>
      </c>
      <c r="AC11" s="16">
        <f t="shared" ref="AC11:AC67" si="12">ROUND(AB11/4,0)</f>
        <v>3</v>
      </c>
      <c r="AD11" s="16">
        <f t="shared" ref="AD11:AD67" si="13">ROUND(AB11/4,0)</f>
        <v>3</v>
      </c>
      <c r="AE11" s="16">
        <f t="shared" ref="AE11:AE67" si="14">ROUND(AB11/4,0)</f>
        <v>3</v>
      </c>
      <c r="AF11" s="34">
        <f>AB11-AC11-AD11-AE11</f>
        <v>2</v>
      </c>
      <c r="AG11" s="36" t="s">
        <v>21</v>
      </c>
      <c r="AH11" s="15">
        <f t="shared" ref="AH11:AH67" si="15">AI11+AJ11+AK11+AL11</f>
        <v>0</v>
      </c>
      <c r="AI11" s="16"/>
      <c r="AJ11" s="16"/>
      <c r="AK11" s="16"/>
      <c r="AL11" s="16"/>
      <c r="AM11" s="18" t="s">
        <v>21</v>
      </c>
      <c r="AN11" s="15">
        <f t="shared" ref="AN11:AN67" si="16">AO11+AP11+AQ11+AR11</f>
        <v>0</v>
      </c>
      <c r="AO11" s="16"/>
      <c r="AP11" s="16"/>
      <c r="AQ11" s="16"/>
      <c r="AR11" s="16"/>
      <c r="AS11" s="19" t="s">
        <v>21</v>
      </c>
      <c r="AT11" s="15">
        <f>[2]Лист1!$R$90</f>
        <v>30</v>
      </c>
      <c r="AU11" s="16">
        <f t="shared" ref="AU11:AU67" si="17">ROUND(AT11/4,0)</f>
        <v>8</v>
      </c>
      <c r="AV11" s="16">
        <f t="shared" ref="AV11:AV67" si="18">ROUND(AT11/4,0)</f>
        <v>8</v>
      </c>
      <c r="AW11" s="16">
        <f t="shared" ref="AW11:AW67" si="19">ROUND(AT11/4,0)</f>
        <v>8</v>
      </c>
      <c r="AX11" s="34">
        <f>AT11-AU11-AV11-AW11</f>
        <v>6</v>
      </c>
    </row>
    <row r="12" spans="1:50" ht="18.75" x14ac:dyDescent="0.25">
      <c r="A12" s="13">
        <v>3</v>
      </c>
      <c r="B12" s="7" t="s">
        <v>23</v>
      </c>
      <c r="C12" s="14" t="s">
        <v>21</v>
      </c>
      <c r="D12" s="15">
        <f>[3]Лист1!$R$16</f>
        <v>113</v>
      </c>
      <c r="E12" s="16">
        <f t="shared" si="0"/>
        <v>28</v>
      </c>
      <c r="F12" s="16">
        <f t="shared" si="1"/>
        <v>28</v>
      </c>
      <c r="G12" s="16">
        <f t="shared" si="2"/>
        <v>28</v>
      </c>
      <c r="H12" s="16">
        <f>D12-E12-F12-G12</f>
        <v>29</v>
      </c>
      <c r="I12" s="17" t="s">
        <v>21</v>
      </c>
      <c r="J12" s="15">
        <f>[3]Лист1!$R$69</f>
        <v>763</v>
      </c>
      <c r="K12" s="16">
        <f t="shared" si="3"/>
        <v>191</v>
      </c>
      <c r="L12" s="16">
        <f t="shared" si="4"/>
        <v>191</v>
      </c>
      <c r="M12" s="16">
        <f t="shared" si="5"/>
        <v>191</v>
      </c>
      <c r="N12" s="34">
        <f>J12-K12-L12-M12</f>
        <v>190</v>
      </c>
      <c r="O12" s="35" t="s">
        <v>21</v>
      </c>
      <c r="P12" s="15">
        <f>[3]Лист1!$R$86</f>
        <v>174</v>
      </c>
      <c r="Q12" s="16">
        <f t="shared" si="6"/>
        <v>44</v>
      </c>
      <c r="R12" s="32">
        <f t="shared" si="7"/>
        <v>44</v>
      </c>
      <c r="S12" s="16">
        <f t="shared" si="8"/>
        <v>44</v>
      </c>
      <c r="T12" s="16">
        <f>P12-Q12-R12-S12</f>
        <v>42</v>
      </c>
      <c r="U12" s="17" t="s">
        <v>21</v>
      </c>
      <c r="V12" s="15">
        <f>[3]Лист1!$R$54</f>
        <v>722</v>
      </c>
      <c r="W12" s="16">
        <f t="shared" si="9"/>
        <v>181</v>
      </c>
      <c r="X12" s="16">
        <f t="shared" si="10"/>
        <v>181</v>
      </c>
      <c r="Y12" s="16">
        <f t="shared" si="11"/>
        <v>181</v>
      </c>
      <c r="Z12" s="16">
        <f>V12-W12-X12-Y12</f>
        <v>179</v>
      </c>
      <c r="AA12" s="18" t="s">
        <v>21</v>
      </c>
      <c r="AB12" s="15">
        <f>[3]Лист1!$R$17</f>
        <v>37</v>
      </c>
      <c r="AC12" s="16">
        <f t="shared" si="12"/>
        <v>9</v>
      </c>
      <c r="AD12" s="16">
        <f t="shared" si="13"/>
        <v>9</v>
      </c>
      <c r="AE12" s="16">
        <f t="shared" si="14"/>
        <v>9</v>
      </c>
      <c r="AF12" s="34">
        <f>AB12-AC12-AD12-AE12</f>
        <v>10</v>
      </c>
      <c r="AG12" s="36" t="s">
        <v>21</v>
      </c>
      <c r="AH12" s="15">
        <f t="shared" si="15"/>
        <v>0</v>
      </c>
      <c r="AI12" s="16"/>
      <c r="AJ12" s="16"/>
      <c r="AK12" s="16"/>
      <c r="AL12" s="16"/>
      <c r="AM12" s="18" t="s">
        <v>21</v>
      </c>
      <c r="AN12" s="15">
        <f t="shared" si="16"/>
        <v>0</v>
      </c>
      <c r="AO12" s="16"/>
      <c r="AP12" s="16"/>
      <c r="AQ12" s="16"/>
      <c r="AR12" s="16"/>
      <c r="AS12" s="19" t="s">
        <v>21</v>
      </c>
      <c r="AT12" s="15">
        <f>[3]Лист1!$R$90</f>
        <v>31</v>
      </c>
      <c r="AU12" s="16">
        <f t="shared" si="17"/>
        <v>8</v>
      </c>
      <c r="AV12" s="16">
        <f t="shared" si="18"/>
        <v>8</v>
      </c>
      <c r="AW12" s="16">
        <f t="shared" si="19"/>
        <v>8</v>
      </c>
      <c r="AX12" s="34">
        <f>AT12-AU12-AV12-AW12</f>
        <v>7</v>
      </c>
    </row>
    <row r="13" spans="1:50" ht="18.75" x14ac:dyDescent="0.25">
      <c r="A13" s="13">
        <f t="shared" ref="A13:A67" ca="1" si="20">A12+$A$13</f>
        <v>4</v>
      </c>
      <c r="B13" s="7" t="s">
        <v>24</v>
      </c>
      <c r="C13" s="14" t="s">
        <v>21</v>
      </c>
      <c r="D13" s="15">
        <f>[4]Лист1!$R$16</f>
        <v>9938</v>
      </c>
      <c r="E13" s="16">
        <f t="shared" si="0"/>
        <v>2485</v>
      </c>
      <c r="F13" s="16">
        <f t="shared" si="1"/>
        <v>2485</v>
      </c>
      <c r="G13" s="16">
        <f t="shared" si="2"/>
        <v>2485</v>
      </c>
      <c r="H13" s="16">
        <f>D13-E13-F13-G13</f>
        <v>2483</v>
      </c>
      <c r="I13" s="17" t="s">
        <v>21</v>
      </c>
      <c r="J13" s="15">
        <f>[4]Лист1!$R$69</f>
        <v>56744</v>
      </c>
      <c r="K13" s="16">
        <f t="shared" si="3"/>
        <v>14186</v>
      </c>
      <c r="L13" s="16">
        <f t="shared" si="4"/>
        <v>14186</v>
      </c>
      <c r="M13" s="16">
        <f t="shared" si="5"/>
        <v>14186</v>
      </c>
      <c r="N13" s="34">
        <f>J13-K13-L13-M13</f>
        <v>14186</v>
      </c>
      <c r="O13" s="35" t="s">
        <v>21</v>
      </c>
      <c r="P13" s="15">
        <f>[4]Лист1!$R$86-3000</f>
        <v>12371</v>
      </c>
      <c r="Q13" s="16">
        <f t="shared" si="6"/>
        <v>3093</v>
      </c>
      <c r="R13" s="32">
        <f t="shared" si="7"/>
        <v>3093</v>
      </c>
      <c r="S13" s="16">
        <f t="shared" si="8"/>
        <v>3093</v>
      </c>
      <c r="T13" s="16">
        <f>P13-Q13-R13-S13</f>
        <v>3092</v>
      </c>
      <c r="U13" s="17" t="s">
        <v>21</v>
      </c>
      <c r="V13" s="15">
        <f>[4]Лист1!$R$54</f>
        <v>63783</v>
      </c>
      <c r="W13" s="16">
        <f t="shared" si="9"/>
        <v>15946</v>
      </c>
      <c r="X13" s="16">
        <f t="shared" si="10"/>
        <v>15946</v>
      </c>
      <c r="Y13" s="16">
        <f t="shared" si="11"/>
        <v>15946</v>
      </c>
      <c r="Z13" s="16">
        <f>V13-W13-X13-Y13</f>
        <v>15945</v>
      </c>
      <c r="AA13" s="18" t="s">
        <v>21</v>
      </c>
      <c r="AB13" s="15">
        <f>[4]Лист1!$R$17</f>
        <v>3070</v>
      </c>
      <c r="AC13" s="16">
        <f t="shared" si="12"/>
        <v>768</v>
      </c>
      <c r="AD13" s="16">
        <f t="shared" si="13"/>
        <v>768</v>
      </c>
      <c r="AE13" s="16">
        <f t="shared" si="14"/>
        <v>768</v>
      </c>
      <c r="AF13" s="34">
        <f>AB13-AC13-AD13-AE13</f>
        <v>766</v>
      </c>
      <c r="AG13" s="36" t="s">
        <v>21</v>
      </c>
      <c r="AH13" s="15">
        <f t="shared" si="15"/>
        <v>0</v>
      </c>
      <c r="AI13" s="16"/>
      <c r="AJ13" s="16"/>
      <c r="AK13" s="16"/>
      <c r="AL13" s="16"/>
      <c r="AM13" s="18" t="s">
        <v>21</v>
      </c>
      <c r="AN13" s="15">
        <f t="shared" si="16"/>
        <v>0</v>
      </c>
      <c r="AO13" s="16"/>
      <c r="AP13" s="16"/>
      <c r="AQ13" s="16"/>
      <c r="AR13" s="16"/>
      <c r="AS13" s="19" t="s">
        <v>21</v>
      </c>
      <c r="AT13" s="15">
        <f>[4]Лист1!$R$90</f>
        <v>1432</v>
      </c>
      <c r="AU13" s="16">
        <f t="shared" si="17"/>
        <v>358</v>
      </c>
      <c r="AV13" s="16">
        <f t="shared" si="18"/>
        <v>358</v>
      </c>
      <c r="AW13" s="16">
        <f t="shared" si="19"/>
        <v>358</v>
      </c>
      <c r="AX13" s="34">
        <f>AT13-AU13-AV13-AW13</f>
        <v>358</v>
      </c>
    </row>
    <row r="14" spans="1:50" ht="18.75" x14ac:dyDescent="0.25">
      <c r="A14" s="13">
        <f t="shared" ca="1" si="20"/>
        <v>5</v>
      </c>
      <c r="B14" s="7" t="s">
        <v>25</v>
      </c>
      <c r="C14" s="14" t="s">
        <v>21</v>
      </c>
      <c r="D14" s="15">
        <f>[5]Лист1!$R$16</f>
        <v>3470</v>
      </c>
      <c r="E14" s="16">
        <f t="shared" si="0"/>
        <v>868</v>
      </c>
      <c r="F14" s="16">
        <f t="shared" si="1"/>
        <v>868</v>
      </c>
      <c r="G14" s="16">
        <f t="shared" si="2"/>
        <v>868</v>
      </c>
      <c r="H14" s="16">
        <f t="shared" ref="H14:H54" si="21">D14-E14-F14-G14</f>
        <v>866</v>
      </c>
      <c r="I14" s="17" t="s">
        <v>21</v>
      </c>
      <c r="J14" s="15">
        <f>[5]Лист1!$R$69</f>
        <v>19812</v>
      </c>
      <c r="K14" s="16">
        <f t="shared" si="3"/>
        <v>4953</v>
      </c>
      <c r="L14" s="16">
        <f t="shared" si="4"/>
        <v>4953</v>
      </c>
      <c r="M14" s="16">
        <f t="shared" si="5"/>
        <v>4953</v>
      </c>
      <c r="N14" s="34">
        <f t="shared" ref="N14:N26" si="22">J14-K14-L14-M14</f>
        <v>4953</v>
      </c>
      <c r="O14" s="35" t="s">
        <v>21</v>
      </c>
      <c r="P14" s="15">
        <f>[5]Лист1!$R$86</f>
        <v>5367</v>
      </c>
      <c r="Q14" s="16">
        <f t="shared" si="6"/>
        <v>1342</v>
      </c>
      <c r="R14" s="32">
        <f t="shared" si="7"/>
        <v>1342</v>
      </c>
      <c r="S14" s="16">
        <f t="shared" si="8"/>
        <v>1342</v>
      </c>
      <c r="T14" s="16">
        <f t="shared" ref="T14:T67" si="23">P14-Q14-R14-S14</f>
        <v>1341</v>
      </c>
      <c r="U14" s="17" t="s">
        <v>21</v>
      </c>
      <c r="V14" s="15">
        <f>[5]Лист1!$R$54</f>
        <v>22269</v>
      </c>
      <c r="W14" s="16">
        <f t="shared" si="9"/>
        <v>5567</v>
      </c>
      <c r="X14" s="16">
        <f t="shared" si="10"/>
        <v>5567</v>
      </c>
      <c r="Y14" s="16">
        <f t="shared" si="11"/>
        <v>5567</v>
      </c>
      <c r="Z14" s="16">
        <f t="shared" ref="Z14:Z67" si="24">V14-W14-X14-Y14</f>
        <v>5568</v>
      </c>
      <c r="AA14" s="18" t="s">
        <v>21</v>
      </c>
      <c r="AB14" s="15">
        <f>[5]Лист1!$R$17</f>
        <v>975</v>
      </c>
      <c r="AC14" s="16">
        <f t="shared" si="12"/>
        <v>244</v>
      </c>
      <c r="AD14" s="16">
        <f t="shared" si="13"/>
        <v>244</v>
      </c>
      <c r="AE14" s="16">
        <f t="shared" si="14"/>
        <v>244</v>
      </c>
      <c r="AF14" s="34">
        <f t="shared" ref="AF14:AF67" si="25">AB14-AC14-AD14-AE14</f>
        <v>243</v>
      </c>
      <c r="AG14" s="36" t="s">
        <v>21</v>
      </c>
      <c r="AH14" s="15">
        <f t="shared" si="15"/>
        <v>0</v>
      </c>
      <c r="AI14" s="16"/>
      <c r="AJ14" s="16"/>
      <c r="AK14" s="16"/>
      <c r="AL14" s="16"/>
      <c r="AM14" s="18" t="s">
        <v>21</v>
      </c>
      <c r="AN14" s="15">
        <f t="shared" si="16"/>
        <v>0</v>
      </c>
      <c r="AO14" s="16"/>
      <c r="AP14" s="16"/>
      <c r="AQ14" s="16"/>
      <c r="AR14" s="16"/>
      <c r="AS14" s="19" t="s">
        <v>21</v>
      </c>
      <c r="AT14" s="15">
        <f>[5]Лист1!$R$90</f>
        <v>611</v>
      </c>
      <c r="AU14" s="16">
        <f t="shared" si="17"/>
        <v>153</v>
      </c>
      <c r="AV14" s="16">
        <f t="shared" si="18"/>
        <v>153</v>
      </c>
      <c r="AW14" s="16">
        <f t="shared" si="19"/>
        <v>153</v>
      </c>
      <c r="AX14" s="34">
        <f t="shared" ref="AX14:AX67" si="26">AT14-AU14-AV14-AW14</f>
        <v>152</v>
      </c>
    </row>
    <row r="15" spans="1:50" ht="18.75" x14ac:dyDescent="0.25">
      <c r="A15" s="13">
        <f t="shared" ca="1" si="20"/>
        <v>6</v>
      </c>
      <c r="B15" s="7" t="s">
        <v>26</v>
      </c>
      <c r="C15" s="14" t="s">
        <v>21</v>
      </c>
      <c r="D15" s="15">
        <f>[6]Лист1!$R$16</f>
        <v>286</v>
      </c>
      <c r="E15" s="16">
        <f t="shared" si="0"/>
        <v>72</v>
      </c>
      <c r="F15" s="16">
        <f t="shared" si="1"/>
        <v>72</v>
      </c>
      <c r="G15" s="16">
        <f t="shared" si="2"/>
        <v>72</v>
      </c>
      <c r="H15" s="16">
        <f t="shared" si="21"/>
        <v>70</v>
      </c>
      <c r="I15" s="17" t="s">
        <v>21</v>
      </c>
      <c r="J15" s="15">
        <f>[6]Лист1!$R$69</f>
        <v>1940</v>
      </c>
      <c r="K15" s="16">
        <f t="shared" si="3"/>
        <v>485</v>
      </c>
      <c r="L15" s="16">
        <f t="shared" si="4"/>
        <v>485</v>
      </c>
      <c r="M15" s="16">
        <f t="shared" si="5"/>
        <v>485</v>
      </c>
      <c r="N15" s="34">
        <f t="shared" si="22"/>
        <v>485</v>
      </c>
      <c r="O15" s="35" t="s">
        <v>21</v>
      </c>
      <c r="P15" s="15">
        <f>[6]Лист1!$R$86</f>
        <v>442</v>
      </c>
      <c r="Q15" s="16">
        <f t="shared" si="6"/>
        <v>111</v>
      </c>
      <c r="R15" s="32">
        <f t="shared" si="7"/>
        <v>111</v>
      </c>
      <c r="S15" s="16">
        <f t="shared" si="8"/>
        <v>111</v>
      </c>
      <c r="T15" s="16">
        <f t="shared" si="23"/>
        <v>109</v>
      </c>
      <c r="U15" s="17" t="s">
        <v>21</v>
      </c>
      <c r="V15" s="15">
        <f>[6]Лист1!$R$54</f>
        <v>1835</v>
      </c>
      <c r="W15" s="16">
        <f t="shared" si="9"/>
        <v>459</v>
      </c>
      <c r="X15" s="16">
        <f t="shared" si="10"/>
        <v>459</v>
      </c>
      <c r="Y15" s="16">
        <f t="shared" si="11"/>
        <v>459</v>
      </c>
      <c r="Z15" s="16">
        <f t="shared" si="24"/>
        <v>458</v>
      </c>
      <c r="AA15" s="18" t="s">
        <v>21</v>
      </c>
      <c r="AB15" s="15">
        <f>[6]Лист1!$R$17</f>
        <v>86</v>
      </c>
      <c r="AC15" s="16">
        <f t="shared" si="12"/>
        <v>22</v>
      </c>
      <c r="AD15" s="16">
        <f t="shared" si="13"/>
        <v>22</v>
      </c>
      <c r="AE15" s="16">
        <f t="shared" si="14"/>
        <v>22</v>
      </c>
      <c r="AF15" s="34">
        <f t="shared" si="25"/>
        <v>20</v>
      </c>
      <c r="AG15" s="36" t="s">
        <v>21</v>
      </c>
      <c r="AH15" s="15">
        <f t="shared" si="15"/>
        <v>0</v>
      </c>
      <c r="AI15" s="16"/>
      <c r="AJ15" s="16"/>
      <c r="AK15" s="16"/>
      <c r="AL15" s="16"/>
      <c r="AM15" s="18" t="s">
        <v>21</v>
      </c>
      <c r="AN15" s="15">
        <f t="shared" si="16"/>
        <v>0</v>
      </c>
      <c r="AO15" s="16"/>
      <c r="AP15" s="16"/>
      <c r="AQ15" s="16"/>
      <c r="AR15" s="16"/>
      <c r="AS15" s="19" t="s">
        <v>21</v>
      </c>
      <c r="AT15" s="15">
        <f>[6]Лист1!$R$90</f>
        <v>42</v>
      </c>
      <c r="AU15" s="16">
        <f t="shared" si="17"/>
        <v>11</v>
      </c>
      <c r="AV15" s="16">
        <f t="shared" si="18"/>
        <v>11</v>
      </c>
      <c r="AW15" s="16">
        <f t="shared" si="19"/>
        <v>11</v>
      </c>
      <c r="AX15" s="34">
        <f t="shared" si="26"/>
        <v>9</v>
      </c>
    </row>
    <row r="16" spans="1:50" ht="18.75" x14ac:dyDescent="0.25">
      <c r="A16" s="13">
        <f t="shared" ca="1" si="20"/>
        <v>7</v>
      </c>
      <c r="B16" s="7" t="s">
        <v>27</v>
      </c>
      <c r="C16" s="14" t="s">
        <v>21</v>
      </c>
      <c r="D16" s="15">
        <f>[7]Лист1!$R$16</f>
        <v>12311</v>
      </c>
      <c r="E16" s="20">
        <f t="shared" si="0"/>
        <v>3078</v>
      </c>
      <c r="F16" s="20">
        <f t="shared" si="1"/>
        <v>3078</v>
      </c>
      <c r="G16" s="20">
        <f t="shared" si="2"/>
        <v>3078</v>
      </c>
      <c r="H16" s="20">
        <f t="shared" si="21"/>
        <v>3077</v>
      </c>
      <c r="I16" s="17" t="s">
        <v>21</v>
      </c>
      <c r="J16" s="15">
        <f>[7]Лист1!$R$69</f>
        <v>70291</v>
      </c>
      <c r="K16" s="20">
        <f t="shared" si="3"/>
        <v>17573</v>
      </c>
      <c r="L16" s="20">
        <f t="shared" si="4"/>
        <v>17573</v>
      </c>
      <c r="M16" s="20">
        <f t="shared" si="5"/>
        <v>17573</v>
      </c>
      <c r="N16" s="37">
        <f t="shared" si="22"/>
        <v>17572</v>
      </c>
      <c r="O16" s="35" t="s">
        <v>21</v>
      </c>
      <c r="P16" s="15">
        <f>[7]Лист1!$R$86</f>
        <v>19041</v>
      </c>
      <c r="Q16" s="20">
        <f t="shared" si="6"/>
        <v>4760</v>
      </c>
      <c r="R16" s="32">
        <f t="shared" si="7"/>
        <v>4760</v>
      </c>
      <c r="S16" s="20">
        <f>ROUND(P16/4,0)-2</f>
        <v>4758</v>
      </c>
      <c r="T16" s="20">
        <f>P16-Q16-R16-S16</f>
        <v>4763</v>
      </c>
      <c r="U16" s="17" t="s">
        <v>21</v>
      </c>
      <c r="V16" s="15">
        <f>[7]Лист1!$R$54</f>
        <v>79011</v>
      </c>
      <c r="W16" s="20">
        <f t="shared" si="9"/>
        <v>19753</v>
      </c>
      <c r="X16" s="20">
        <f t="shared" si="10"/>
        <v>19753</v>
      </c>
      <c r="Y16" s="20">
        <f t="shared" si="11"/>
        <v>19753</v>
      </c>
      <c r="Z16" s="20">
        <f t="shared" si="24"/>
        <v>19752</v>
      </c>
      <c r="AA16" s="18" t="s">
        <v>21</v>
      </c>
      <c r="AB16" s="15">
        <f>[7]Лист1!$R$17</f>
        <v>5746</v>
      </c>
      <c r="AC16" s="20">
        <f t="shared" si="12"/>
        <v>1437</v>
      </c>
      <c r="AD16" s="20">
        <f t="shared" si="13"/>
        <v>1437</v>
      </c>
      <c r="AE16" s="20">
        <f t="shared" si="14"/>
        <v>1437</v>
      </c>
      <c r="AF16" s="37">
        <f t="shared" si="25"/>
        <v>1435</v>
      </c>
      <c r="AG16" s="36" t="s">
        <v>21</v>
      </c>
      <c r="AH16" s="15">
        <f t="shared" si="15"/>
        <v>0</v>
      </c>
      <c r="AI16" s="20"/>
      <c r="AJ16" s="20"/>
      <c r="AK16" s="20"/>
      <c r="AL16" s="20"/>
      <c r="AM16" s="18" t="s">
        <v>21</v>
      </c>
      <c r="AN16" s="15">
        <f t="shared" si="16"/>
        <v>0</v>
      </c>
      <c r="AO16" s="20"/>
      <c r="AP16" s="20"/>
      <c r="AQ16" s="20"/>
      <c r="AR16" s="20"/>
      <c r="AS16" s="19" t="s">
        <v>21</v>
      </c>
      <c r="AT16" s="15">
        <f>[7]Лист1!$R$90</f>
        <v>2456</v>
      </c>
      <c r="AU16" s="20">
        <f t="shared" si="17"/>
        <v>614</v>
      </c>
      <c r="AV16" s="20">
        <f t="shared" si="18"/>
        <v>614</v>
      </c>
      <c r="AW16" s="20">
        <f t="shared" si="19"/>
        <v>614</v>
      </c>
      <c r="AX16" s="37">
        <f t="shared" si="26"/>
        <v>614</v>
      </c>
    </row>
    <row r="17" spans="1:50" ht="18.75" x14ac:dyDescent="0.25">
      <c r="A17" s="13">
        <f t="shared" ca="1" si="20"/>
        <v>8</v>
      </c>
      <c r="B17" s="7" t="s">
        <v>28</v>
      </c>
      <c r="C17" s="14" t="s">
        <v>21</v>
      </c>
      <c r="D17" s="15">
        <f>[8]Лист1!$R$16</f>
        <v>1548</v>
      </c>
      <c r="E17" s="16">
        <f t="shared" si="0"/>
        <v>387</v>
      </c>
      <c r="F17" s="16">
        <f t="shared" si="1"/>
        <v>387</v>
      </c>
      <c r="G17" s="16">
        <f t="shared" si="2"/>
        <v>387</v>
      </c>
      <c r="H17" s="16">
        <f t="shared" si="21"/>
        <v>387</v>
      </c>
      <c r="I17" s="17" t="s">
        <v>21</v>
      </c>
      <c r="J17" s="15">
        <f>[8]Лист1!$R$69</f>
        <v>10506</v>
      </c>
      <c r="K17" s="16">
        <f t="shared" si="3"/>
        <v>2627</v>
      </c>
      <c r="L17" s="16">
        <f t="shared" si="4"/>
        <v>2627</v>
      </c>
      <c r="M17" s="16">
        <f t="shared" si="5"/>
        <v>2627</v>
      </c>
      <c r="N17" s="34">
        <f t="shared" si="22"/>
        <v>2625</v>
      </c>
      <c r="O17" s="35" t="s">
        <v>21</v>
      </c>
      <c r="P17" s="15">
        <f>[8]Лист1!$R$86</f>
        <v>2394</v>
      </c>
      <c r="Q17" s="16">
        <f t="shared" si="6"/>
        <v>599</v>
      </c>
      <c r="R17" s="32">
        <f t="shared" si="7"/>
        <v>599</v>
      </c>
      <c r="S17" s="16">
        <f t="shared" si="8"/>
        <v>599</v>
      </c>
      <c r="T17" s="16">
        <f t="shared" si="23"/>
        <v>597</v>
      </c>
      <c r="U17" s="17" t="s">
        <v>21</v>
      </c>
      <c r="V17" s="15">
        <f>[8]Лист1!$R$54</f>
        <v>9935</v>
      </c>
      <c r="W17" s="16">
        <f t="shared" si="9"/>
        <v>2484</v>
      </c>
      <c r="X17" s="16">
        <f t="shared" si="10"/>
        <v>2484</v>
      </c>
      <c r="Y17" s="16">
        <f t="shared" si="11"/>
        <v>2484</v>
      </c>
      <c r="Z17" s="16">
        <f t="shared" si="24"/>
        <v>2483</v>
      </c>
      <c r="AA17" s="18" t="s">
        <v>21</v>
      </c>
      <c r="AB17" s="15">
        <f>[8]Лист1!$R17</f>
        <v>573</v>
      </c>
      <c r="AC17" s="16">
        <f t="shared" si="12"/>
        <v>143</v>
      </c>
      <c r="AD17" s="16">
        <f t="shared" si="13"/>
        <v>143</v>
      </c>
      <c r="AE17" s="16">
        <f t="shared" si="14"/>
        <v>143</v>
      </c>
      <c r="AF17" s="34">
        <f t="shared" si="25"/>
        <v>144</v>
      </c>
      <c r="AG17" s="36" t="s">
        <v>21</v>
      </c>
      <c r="AH17" s="15">
        <f t="shared" si="15"/>
        <v>0</v>
      </c>
      <c r="AI17" s="16"/>
      <c r="AJ17" s="16"/>
      <c r="AK17" s="16"/>
      <c r="AL17" s="16"/>
      <c r="AM17" s="18" t="s">
        <v>21</v>
      </c>
      <c r="AN17" s="15">
        <f t="shared" si="16"/>
        <v>0</v>
      </c>
      <c r="AO17" s="16"/>
      <c r="AP17" s="16"/>
      <c r="AQ17" s="16"/>
      <c r="AR17" s="16"/>
      <c r="AS17" s="19" t="s">
        <v>21</v>
      </c>
      <c r="AT17" s="15">
        <f>[8]Лист1!$R90</f>
        <v>259</v>
      </c>
      <c r="AU17" s="16">
        <f t="shared" si="17"/>
        <v>65</v>
      </c>
      <c r="AV17" s="16">
        <f t="shared" si="18"/>
        <v>65</v>
      </c>
      <c r="AW17" s="16">
        <f t="shared" si="19"/>
        <v>65</v>
      </c>
      <c r="AX17" s="34">
        <f t="shared" si="26"/>
        <v>64</v>
      </c>
    </row>
    <row r="18" spans="1:50" ht="18.75" x14ac:dyDescent="0.25">
      <c r="A18" s="13">
        <f t="shared" ca="1" si="20"/>
        <v>9</v>
      </c>
      <c r="B18" s="7" t="s">
        <v>29</v>
      </c>
      <c r="C18" s="14" t="s">
        <v>21</v>
      </c>
      <c r="D18" s="15">
        <f>[9]Лист1!$R$16</f>
        <v>0</v>
      </c>
      <c r="E18" s="16">
        <f t="shared" si="0"/>
        <v>0</v>
      </c>
      <c r="F18" s="16">
        <f t="shared" si="1"/>
        <v>0</v>
      </c>
      <c r="G18" s="16">
        <f t="shared" si="2"/>
        <v>0</v>
      </c>
      <c r="H18" s="16">
        <f t="shared" si="21"/>
        <v>0</v>
      </c>
      <c r="I18" s="17" t="s">
        <v>21</v>
      </c>
      <c r="J18" s="15">
        <f>[9]Лист1!$R$69</f>
        <v>19759</v>
      </c>
      <c r="K18" s="16">
        <f t="shared" si="3"/>
        <v>4940</v>
      </c>
      <c r="L18" s="16">
        <f t="shared" si="4"/>
        <v>4940</v>
      </c>
      <c r="M18" s="16">
        <f t="shared" si="5"/>
        <v>4940</v>
      </c>
      <c r="N18" s="34">
        <f t="shared" si="22"/>
        <v>4939</v>
      </c>
      <c r="O18" s="35" t="s">
        <v>21</v>
      </c>
      <c r="P18" s="15">
        <f>[9]Лист1!$R$86</f>
        <v>4503</v>
      </c>
      <c r="Q18" s="16">
        <f t="shared" si="6"/>
        <v>1126</v>
      </c>
      <c r="R18" s="32">
        <f t="shared" si="7"/>
        <v>1126</v>
      </c>
      <c r="S18" s="16">
        <f t="shared" si="8"/>
        <v>1126</v>
      </c>
      <c r="T18" s="16">
        <f t="shared" si="23"/>
        <v>1125</v>
      </c>
      <c r="U18" s="17" t="s">
        <v>21</v>
      </c>
      <c r="V18" s="15">
        <f>[9]Лист1!$R$54</f>
        <v>18686</v>
      </c>
      <c r="W18" s="16">
        <f t="shared" si="9"/>
        <v>4672</v>
      </c>
      <c r="X18" s="16">
        <f t="shared" si="10"/>
        <v>4672</v>
      </c>
      <c r="Y18" s="16">
        <f t="shared" si="11"/>
        <v>4672</v>
      </c>
      <c r="Z18" s="16">
        <f t="shared" si="24"/>
        <v>4670</v>
      </c>
      <c r="AA18" s="18" t="s">
        <v>21</v>
      </c>
      <c r="AB18" s="15">
        <f>[9]Лист1!$R$17</f>
        <v>0</v>
      </c>
      <c r="AC18" s="16">
        <f t="shared" si="12"/>
        <v>0</v>
      </c>
      <c r="AD18" s="16">
        <f t="shared" si="13"/>
        <v>0</v>
      </c>
      <c r="AE18" s="16">
        <f t="shared" si="14"/>
        <v>0</v>
      </c>
      <c r="AF18" s="34">
        <f t="shared" si="25"/>
        <v>0</v>
      </c>
      <c r="AG18" s="36" t="s">
        <v>21</v>
      </c>
      <c r="AH18" s="15">
        <f t="shared" si="15"/>
        <v>0</v>
      </c>
      <c r="AI18" s="16"/>
      <c r="AJ18" s="16"/>
      <c r="AK18" s="16"/>
      <c r="AL18" s="16"/>
      <c r="AM18" s="18" t="s">
        <v>21</v>
      </c>
      <c r="AN18" s="15">
        <f t="shared" si="16"/>
        <v>0</v>
      </c>
      <c r="AO18" s="16"/>
      <c r="AP18" s="16"/>
      <c r="AQ18" s="16"/>
      <c r="AR18" s="16"/>
      <c r="AS18" s="19" t="s">
        <v>21</v>
      </c>
      <c r="AT18" s="15">
        <f>[9]Лист1!$R$90</f>
        <v>821</v>
      </c>
      <c r="AU18" s="16">
        <f t="shared" si="17"/>
        <v>205</v>
      </c>
      <c r="AV18" s="16">
        <f t="shared" si="18"/>
        <v>205</v>
      </c>
      <c r="AW18" s="16">
        <f t="shared" si="19"/>
        <v>205</v>
      </c>
      <c r="AX18" s="34">
        <f t="shared" si="26"/>
        <v>206</v>
      </c>
    </row>
    <row r="19" spans="1:50" ht="18.75" x14ac:dyDescent="0.25">
      <c r="A19" s="13">
        <f t="shared" ca="1" si="20"/>
        <v>10</v>
      </c>
      <c r="B19" s="7" t="s">
        <v>30</v>
      </c>
      <c r="C19" s="14" t="s">
        <v>21</v>
      </c>
      <c r="D19" s="15">
        <f>[10]Лист1!$R$16</f>
        <v>9286</v>
      </c>
      <c r="E19" s="16">
        <f t="shared" si="0"/>
        <v>2322</v>
      </c>
      <c r="F19" s="16">
        <f t="shared" si="1"/>
        <v>2322</v>
      </c>
      <c r="G19" s="16">
        <f t="shared" si="2"/>
        <v>2322</v>
      </c>
      <c r="H19" s="16">
        <f t="shared" si="21"/>
        <v>2320</v>
      </c>
      <c r="I19" s="17" t="s">
        <v>21</v>
      </c>
      <c r="J19" s="15">
        <f>[10]Лист1!$R$69</f>
        <v>53018</v>
      </c>
      <c r="K19" s="16">
        <f t="shared" si="3"/>
        <v>13255</v>
      </c>
      <c r="L19" s="16">
        <f t="shared" si="4"/>
        <v>13255</v>
      </c>
      <c r="M19" s="16">
        <f t="shared" si="5"/>
        <v>13255</v>
      </c>
      <c r="N19" s="34">
        <f t="shared" si="22"/>
        <v>13253</v>
      </c>
      <c r="O19" s="35" t="s">
        <v>21</v>
      </c>
      <c r="P19" s="15">
        <f>[10]Лист1!$R$86</f>
        <v>14362</v>
      </c>
      <c r="Q19" s="16">
        <f t="shared" si="6"/>
        <v>3591</v>
      </c>
      <c r="R19" s="32">
        <f t="shared" si="7"/>
        <v>3591</v>
      </c>
      <c r="S19" s="16">
        <f t="shared" si="8"/>
        <v>3591</v>
      </c>
      <c r="T19" s="16">
        <f t="shared" si="23"/>
        <v>3589</v>
      </c>
      <c r="U19" s="17" t="s">
        <v>21</v>
      </c>
      <c r="V19" s="15">
        <f>[10]Лист1!$R$54</f>
        <v>59595</v>
      </c>
      <c r="W19" s="16">
        <f t="shared" si="9"/>
        <v>14899</v>
      </c>
      <c r="X19" s="16">
        <f t="shared" si="10"/>
        <v>14899</v>
      </c>
      <c r="Y19" s="16">
        <f t="shared" si="11"/>
        <v>14899</v>
      </c>
      <c r="Z19" s="16">
        <f t="shared" si="24"/>
        <v>14898</v>
      </c>
      <c r="AA19" s="18" t="s">
        <v>21</v>
      </c>
      <c r="AB19" s="15">
        <f>[10]Лист1!$R$17</f>
        <v>5182</v>
      </c>
      <c r="AC19" s="16">
        <f t="shared" si="12"/>
        <v>1296</v>
      </c>
      <c r="AD19" s="16">
        <f t="shared" si="13"/>
        <v>1296</v>
      </c>
      <c r="AE19" s="16">
        <f t="shared" si="14"/>
        <v>1296</v>
      </c>
      <c r="AF19" s="34">
        <f t="shared" si="25"/>
        <v>1294</v>
      </c>
      <c r="AG19" s="36" t="s">
        <v>21</v>
      </c>
      <c r="AH19" s="15">
        <f t="shared" si="15"/>
        <v>0</v>
      </c>
      <c r="AI19" s="16"/>
      <c r="AJ19" s="16"/>
      <c r="AK19" s="16"/>
      <c r="AL19" s="16"/>
      <c r="AM19" s="18" t="s">
        <v>21</v>
      </c>
      <c r="AN19" s="15">
        <f t="shared" si="16"/>
        <v>0</v>
      </c>
      <c r="AO19" s="16"/>
      <c r="AP19" s="16"/>
      <c r="AQ19" s="16"/>
      <c r="AR19" s="16"/>
      <c r="AS19" s="19" t="s">
        <v>21</v>
      </c>
      <c r="AT19" s="15">
        <f>[10]Лист1!$R$90</f>
        <v>2005</v>
      </c>
      <c r="AU19" s="16">
        <f t="shared" si="17"/>
        <v>501</v>
      </c>
      <c r="AV19" s="16">
        <f t="shared" si="18"/>
        <v>501</v>
      </c>
      <c r="AW19" s="16">
        <f t="shared" si="19"/>
        <v>501</v>
      </c>
      <c r="AX19" s="34">
        <f t="shared" si="26"/>
        <v>502</v>
      </c>
    </row>
    <row r="20" spans="1:50" ht="18.75" x14ac:dyDescent="0.25">
      <c r="A20" s="13">
        <f t="shared" ca="1" si="20"/>
        <v>11</v>
      </c>
      <c r="B20" s="7" t="s">
        <v>31</v>
      </c>
      <c r="C20" s="14" t="s">
        <v>21</v>
      </c>
      <c r="D20" s="15">
        <f>[11]Лист1!$R$16</f>
        <v>4869</v>
      </c>
      <c r="E20" s="16">
        <f t="shared" si="0"/>
        <v>1217</v>
      </c>
      <c r="F20" s="16">
        <f t="shared" si="1"/>
        <v>1217</v>
      </c>
      <c r="G20" s="16">
        <f t="shared" si="2"/>
        <v>1217</v>
      </c>
      <c r="H20" s="16">
        <f t="shared" si="21"/>
        <v>1218</v>
      </c>
      <c r="I20" s="17" t="s">
        <v>21</v>
      </c>
      <c r="J20" s="15">
        <f>[11]Лист1!$R$69</f>
        <v>27802</v>
      </c>
      <c r="K20" s="16">
        <f t="shared" si="3"/>
        <v>6951</v>
      </c>
      <c r="L20" s="16">
        <f t="shared" si="4"/>
        <v>6951</v>
      </c>
      <c r="M20" s="16">
        <f t="shared" si="5"/>
        <v>6951</v>
      </c>
      <c r="N20" s="34">
        <f t="shared" si="22"/>
        <v>6949</v>
      </c>
      <c r="O20" s="35" t="s">
        <v>21</v>
      </c>
      <c r="P20" s="15">
        <f>[11]Лист1!$R$86</f>
        <v>7531</v>
      </c>
      <c r="Q20" s="16">
        <f t="shared" si="6"/>
        <v>1883</v>
      </c>
      <c r="R20" s="32">
        <f t="shared" si="7"/>
        <v>1883</v>
      </c>
      <c r="S20" s="16">
        <f t="shared" si="8"/>
        <v>1883</v>
      </c>
      <c r="T20" s="16">
        <f t="shared" si="23"/>
        <v>1882</v>
      </c>
      <c r="U20" s="17" t="s">
        <v>21</v>
      </c>
      <c r="V20" s="15">
        <f>[11]Лист1!$R$54</f>
        <v>31251</v>
      </c>
      <c r="W20" s="16">
        <f t="shared" si="9"/>
        <v>7813</v>
      </c>
      <c r="X20" s="16">
        <f t="shared" si="10"/>
        <v>7813</v>
      </c>
      <c r="Y20" s="16">
        <f t="shared" si="11"/>
        <v>7813</v>
      </c>
      <c r="Z20" s="16">
        <f t="shared" si="24"/>
        <v>7812</v>
      </c>
      <c r="AA20" s="18" t="s">
        <v>21</v>
      </c>
      <c r="AB20" s="15">
        <f>[11]Лист1!$R$17</f>
        <v>0</v>
      </c>
      <c r="AC20" s="16">
        <f t="shared" si="12"/>
        <v>0</v>
      </c>
      <c r="AD20" s="16">
        <f t="shared" si="13"/>
        <v>0</v>
      </c>
      <c r="AE20" s="16">
        <f t="shared" si="14"/>
        <v>0</v>
      </c>
      <c r="AF20" s="34">
        <f t="shared" si="25"/>
        <v>0</v>
      </c>
      <c r="AG20" s="36" t="s">
        <v>21</v>
      </c>
      <c r="AH20" s="15">
        <f t="shared" si="15"/>
        <v>0</v>
      </c>
      <c r="AI20" s="16"/>
      <c r="AJ20" s="16"/>
      <c r="AK20" s="16"/>
      <c r="AL20" s="16"/>
      <c r="AM20" s="18" t="s">
        <v>21</v>
      </c>
      <c r="AN20" s="15">
        <f t="shared" si="16"/>
        <v>0</v>
      </c>
      <c r="AO20" s="16"/>
      <c r="AP20" s="16"/>
      <c r="AQ20" s="16"/>
      <c r="AR20" s="16"/>
      <c r="AS20" s="19" t="s">
        <v>21</v>
      </c>
      <c r="AT20" s="15">
        <f>[11]Лист1!$R$90</f>
        <v>1048</v>
      </c>
      <c r="AU20" s="16">
        <f t="shared" si="17"/>
        <v>262</v>
      </c>
      <c r="AV20" s="16">
        <f t="shared" si="18"/>
        <v>262</v>
      </c>
      <c r="AW20" s="16">
        <f t="shared" si="19"/>
        <v>262</v>
      </c>
      <c r="AX20" s="34">
        <f t="shared" si="26"/>
        <v>262</v>
      </c>
    </row>
    <row r="21" spans="1:50" ht="18.75" x14ac:dyDescent="0.25">
      <c r="A21" s="13">
        <f t="shared" ca="1" si="20"/>
        <v>12</v>
      </c>
      <c r="B21" s="21" t="s">
        <v>32</v>
      </c>
      <c r="C21" s="14" t="s">
        <v>21</v>
      </c>
      <c r="D21" s="15">
        <f>[12]Лист1!$R$16</f>
        <v>15967</v>
      </c>
      <c r="E21" s="16">
        <f t="shared" si="0"/>
        <v>3992</v>
      </c>
      <c r="F21" s="16">
        <f t="shared" si="1"/>
        <v>3992</v>
      </c>
      <c r="G21" s="16">
        <f t="shared" si="2"/>
        <v>3992</v>
      </c>
      <c r="H21" s="16">
        <f t="shared" si="21"/>
        <v>3991</v>
      </c>
      <c r="I21" s="17" t="s">
        <v>21</v>
      </c>
      <c r="J21" s="15">
        <f>[12]Лист1!$R$69</f>
        <v>77311</v>
      </c>
      <c r="K21" s="16">
        <f t="shared" si="3"/>
        <v>19328</v>
      </c>
      <c r="L21" s="16">
        <f t="shared" si="4"/>
        <v>19328</v>
      </c>
      <c r="M21" s="16">
        <f t="shared" si="5"/>
        <v>19328</v>
      </c>
      <c r="N21" s="34">
        <f t="shared" si="22"/>
        <v>19327</v>
      </c>
      <c r="O21" s="35" t="s">
        <v>21</v>
      </c>
      <c r="P21" s="15">
        <f>[12]Лист1!$R$86</f>
        <v>20942</v>
      </c>
      <c r="Q21" s="16">
        <f t="shared" si="6"/>
        <v>5236</v>
      </c>
      <c r="R21" s="32">
        <f t="shared" si="7"/>
        <v>5236</v>
      </c>
      <c r="S21" s="16">
        <f>ROUND(P21/4,0)-3</f>
        <v>5233</v>
      </c>
      <c r="T21" s="16">
        <f>P21-Q21-R21-S21</f>
        <v>5237</v>
      </c>
      <c r="U21" s="17" t="s">
        <v>21</v>
      </c>
      <c r="V21" s="15">
        <f>[12]Лист1!$R$54</f>
        <v>86901</v>
      </c>
      <c r="W21" s="16">
        <f t="shared" si="9"/>
        <v>21725</v>
      </c>
      <c r="X21" s="16">
        <f t="shared" si="10"/>
        <v>21725</v>
      </c>
      <c r="Y21" s="16">
        <f t="shared" si="11"/>
        <v>21725</v>
      </c>
      <c r="Z21" s="16">
        <f t="shared" si="24"/>
        <v>21726</v>
      </c>
      <c r="AA21" s="18" t="s">
        <v>21</v>
      </c>
      <c r="AB21" s="15">
        <f>[12]Лист1!$R$17</f>
        <v>8479</v>
      </c>
      <c r="AC21" s="16">
        <f t="shared" si="12"/>
        <v>2120</v>
      </c>
      <c r="AD21" s="16">
        <f t="shared" si="13"/>
        <v>2120</v>
      </c>
      <c r="AE21" s="16">
        <f t="shared" si="14"/>
        <v>2120</v>
      </c>
      <c r="AF21" s="34">
        <f t="shared" si="25"/>
        <v>2119</v>
      </c>
      <c r="AG21" s="36" t="s">
        <v>21</v>
      </c>
      <c r="AH21" s="15">
        <f t="shared" si="15"/>
        <v>0</v>
      </c>
      <c r="AI21" s="16"/>
      <c r="AJ21" s="16"/>
      <c r="AK21" s="16"/>
      <c r="AL21" s="16"/>
      <c r="AM21" s="18" t="s">
        <v>21</v>
      </c>
      <c r="AN21" s="15">
        <f t="shared" si="16"/>
        <v>0</v>
      </c>
      <c r="AO21" s="16"/>
      <c r="AP21" s="16"/>
      <c r="AQ21" s="16"/>
      <c r="AR21" s="16"/>
      <c r="AS21" s="19" t="s">
        <v>21</v>
      </c>
      <c r="AT21" s="15">
        <f>[12]Лист1!$R$90</f>
        <v>1267</v>
      </c>
      <c r="AU21" s="16">
        <f t="shared" si="17"/>
        <v>317</v>
      </c>
      <c r="AV21" s="16">
        <f t="shared" si="18"/>
        <v>317</v>
      </c>
      <c r="AW21" s="16">
        <f t="shared" si="19"/>
        <v>317</v>
      </c>
      <c r="AX21" s="34">
        <f t="shared" si="26"/>
        <v>316</v>
      </c>
    </row>
    <row r="22" spans="1:50" ht="18.75" x14ac:dyDescent="0.25">
      <c r="A22" s="13">
        <f t="shared" ca="1" si="20"/>
        <v>13</v>
      </c>
      <c r="B22" s="7" t="s">
        <v>33</v>
      </c>
      <c r="C22" s="14" t="s">
        <v>21</v>
      </c>
      <c r="D22" s="15">
        <f>[13]Лист1!$R$16</f>
        <v>2820</v>
      </c>
      <c r="E22" s="16">
        <f t="shared" si="0"/>
        <v>705</v>
      </c>
      <c r="F22" s="16">
        <f t="shared" si="1"/>
        <v>705</v>
      </c>
      <c r="G22" s="16">
        <f t="shared" si="2"/>
        <v>705</v>
      </c>
      <c r="H22" s="16">
        <f t="shared" si="21"/>
        <v>705</v>
      </c>
      <c r="I22" s="17" t="s">
        <v>21</v>
      </c>
      <c r="J22" s="15">
        <f>[13]Лист1!$R$69</f>
        <v>16100</v>
      </c>
      <c r="K22" s="16">
        <f t="shared" si="3"/>
        <v>4025</v>
      </c>
      <c r="L22" s="16">
        <f t="shared" si="4"/>
        <v>4025</v>
      </c>
      <c r="M22" s="16">
        <f t="shared" si="5"/>
        <v>4025</v>
      </c>
      <c r="N22" s="34">
        <f t="shared" si="22"/>
        <v>4025</v>
      </c>
      <c r="O22" s="35" t="s">
        <v>21</v>
      </c>
      <c r="P22" s="15">
        <f>[13]Лист1!$R$86</f>
        <v>4361</v>
      </c>
      <c r="Q22" s="16">
        <f t="shared" si="6"/>
        <v>1090</v>
      </c>
      <c r="R22" s="32">
        <f t="shared" si="7"/>
        <v>1090</v>
      </c>
      <c r="S22" s="16">
        <f t="shared" si="8"/>
        <v>1090</v>
      </c>
      <c r="T22" s="16">
        <f t="shared" si="23"/>
        <v>1091</v>
      </c>
      <c r="U22" s="17" t="s">
        <v>21</v>
      </c>
      <c r="V22" s="15">
        <f>[13]Лист1!$R$54</f>
        <v>18097</v>
      </c>
      <c r="W22" s="16">
        <f t="shared" si="9"/>
        <v>4524</v>
      </c>
      <c r="X22" s="16">
        <f t="shared" si="10"/>
        <v>4524</v>
      </c>
      <c r="Y22" s="16">
        <f t="shared" si="11"/>
        <v>4524</v>
      </c>
      <c r="Z22" s="16">
        <f t="shared" si="24"/>
        <v>4525</v>
      </c>
      <c r="AA22" s="18" t="s">
        <v>21</v>
      </c>
      <c r="AB22" s="15">
        <f>[13]Лист1!$R$17</f>
        <v>1115</v>
      </c>
      <c r="AC22" s="16">
        <f t="shared" si="12"/>
        <v>279</v>
      </c>
      <c r="AD22" s="16">
        <f t="shared" si="13"/>
        <v>279</v>
      </c>
      <c r="AE22" s="16">
        <f t="shared" si="14"/>
        <v>279</v>
      </c>
      <c r="AF22" s="34">
        <f t="shared" si="25"/>
        <v>278</v>
      </c>
      <c r="AG22" s="36" t="s">
        <v>21</v>
      </c>
      <c r="AH22" s="15">
        <f t="shared" si="15"/>
        <v>0</v>
      </c>
      <c r="AI22" s="16"/>
      <c r="AJ22" s="16"/>
      <c r="AK22" s="16"/>
      <c r="AL22" s="16"/>
      <c r="AM22" s="18" t="s">
        <v>21</v>
      </c>
      <c r="AN22" s="15">
        <f t="shared" si="16"/>
        <v>0</v>
      </c>
      <c r="AO22" s="16"/>
      <c r="AP22" s="16"/>
      <c r="AQ22" s="16"/>
      <c r="AR22" s="16"/>
      <c r="AS22" s="19" t="s">
        <v>21</v>
      </c>
      <c r="AT22" s="15">
        <f>[13]Лист1!$R$90</f>
        <v>687</v>
      </c>
      <c r="AU22" s="16">
        <f t="shared" si="17"/>
        <v>172</v>
      </c>
      <c r="AV22" s="16">
        <f t="shared" si="18"/>
        <v>172</v>
      </c>
      <c r="AW22" s="16">
        <f t="shared" si="19"/>
        <v>172</v>
      </c>
      <c r="AX22" s="34">
        <f t="shared" si="26"/>
        <v>171</v>
      </c>
    </row>
    <row r="23" spans="1:50" ht="18.75" x14ac:dyDescent="0.25">
      <c r="A23" s="13">
        <f t="shared" ca="1" si="20"/>
        <v>14</v>
      </c>
      <c r="B23" s="7" t="s">
        <v>34</v>
      </c>
      <c r="C23" s="14" t="s">
        <v>21</v>
      </c>
      <c r="D23" s="15">
        <f>[14]Лист1!$R$16</f>
        <v>4443</v>
      </c>
      <c r="E23" s="16">
        <f t="shared" si="0"/>
        <v>1111</v>
      </c>
      <c r="F23" s="16">
        <f t="shared" si="1"/>
        <v>1111</v>
      </c>
      <c r="G23" s="16">
        <f t="shared" si="2"/>
        <v>1111</v>
      </c>
      <c r="H23" s="16">
        <f t="shared" si="21"/>
        <v>1110</v>
      </c>
      <c r="I23" s="17" t="s">
        <v>21</v>
      </c>
      <c r="J23" s="15">
        <f>[14]Лист1!$R$69</f>
        <v>25370</v>
      </c>
      <c r="K23" s="16">
        <f t="shared" si="3"/>
        <v>6343</v>
      </c>
      <c r="L23" s="16">
        <f t="shared" si="4"/>
        <v>6343</v>
      </c>
      <c r="M23" s="16">
        <f t="shared" si="5"/>
        <v>6343</v>
      </c>
      <c r="N23" s="34">
        <f t="shared" si="22"/>
        <v>6341</v>
      </c>
      <c r="O23" s="35" t="s">
        <v>21</v>
      </c>
      <c r="P23" s="15">
        <f>[14]Лист1!$R$86</f>
        <v>6872</v>
      </c>
      <c r="Q23" s="16">
        <f t="shared" si="6"/>
        <v>1718</v>
      </c>
      <c r="R23" s="32">
        <f t="shared" si="7"/>
        <v>1718</v>
      </c>
      <c r="S23" s="16">
        <f t="shared" si="8"/>
        <v>1718</v>
      </c>
      <c r="T23" s="16">
        <f t="shared" si="23"/>
        <v>1718</v>
      </c>
      <c r="U23" s="17" t="s">
        <v>21</v>
      </c>
      <c r="V23" s="15">
        <f>[14]Лист1!$R$54</f>
        <v>28517</v>
      </c>
      <c r="W23" s="16">
        <f t="shared" si="9"/>
        <v>7129</v>
      </c>
      <c r="X23" s="16">
        <f t="shared" si="10"/>
        <v>7129</v>
      </c>
      <c r="Y23" s="16">
        <f t="shared" si="11"/>
        <v>7129</v>
      </c>
      <c r="Z23" s="16">
        <f t="shared" si="24"/>
        <v>7130</v>
      </c>
      <c r="AA23" s="18" t="s">
        <v>21</v>
      </c>
      <c r="AB23" s="15">
        <f>[14]Лист1!$R$17</f>
        <v>1288</v>
      </c>
      <c r="AC23" s="16">
        <f t="shared" si="12"/>
        <v>322</v>
      </c>
      <c r="AD23" s="16">
        <f t="shared" si="13"/>
        <v>322</v>
      </c>
      <c r="AE23" s="16">
        <f t="shared" si="14"/>
        <v>322</v>
      </c>
      <c r="AF23" s="34">
        <f t="shared" si="25"/>
        <v>322</v>
      </c>
      <c r="AG23" s="36" t="s">
        <v>21</v>
      </c>
      <c r="AH23" s="15">
        <f t="shared" si="15"/>
        <v>0</v>
      </c>
      <c r="AI23" s="16"/>
      <c r="AJ23" s="16"/>
      <c r="AK23" s="16"/>
      <c r="AL23" s="16"/>
      <c r="AM23" s="18" t="s">
        <v>21</v>
      </c>
      <c r="AN23" s="15">
        <f t="shared" si="16"/>
        <v>0</v>
      </c>
      <c r="AO23" s="16"/>
      <c r="AP23" s="16"/>
      <c r="AQ23" s="16"/>
      <c r="AR23" s="16"/>
      <c r="AS23" s="19" t="s">
        <v>21</v>
      </c>
      <c r="AT23" s="15">
        <f>[14]Лист1!$R$90</f>
        <v>814</v>
      </c>
      <c r="AU23" s="16">
        <f t="shared" si="17"/>
        <v>204</v>
      </c>
      <c r="AV23" s="16">
        <f t="shared" si="18"/>
        <v>204</v>
      </c>
      <c r="AW23" s="16">
        <f t="shared" si="19"/>
        <v>204</v>
      </c>
      <c r="AX23" s="34">
        <f t="shared" si="26"/>
        <v>202</v>
      </c>
    </row>
    <row r="24" spans="1:50" ht="18.75" x14ac:dyDescent="0.25">
      <c r="A24" s="13">
        <f t="shared" ca="1" si="20"/>
        <v>15</v>
      </c>
      <c r="B24" s="7" t="s">
        <v>35</v>
      </c>
      <c r="C24" s="14" t="s">
        <v>21</v>
      </c>
      <c r="D24" s="15">
        <f>[15]Лист1!$R$16</f>
        <v>2819</v>
      </c>
      <c r="E24" s="16">
        <f t="shared" si="0"/>
        <v>705</v>
      </c>
      <c r="F24" s="16">
        <f t="shared" si="1"/>
        <v>705</v>
      </c>
      <c r="G24" s="16">
        <f t="shared" si="2"/>
        <v>705</v>
      </c>
      <c r="H24" s="16">
        <f t="shared" si="21"/>
        <v>704</v>
      </c>
      <c r="I24" s="17" t="s">
        <v>21</v>
      </c>
      <c r="J24" s="15">
        <f>[15]Лист1!$R$69</f>
        <v>16096</v>
      </c>
      <c r="K24" s="16">
        <f t="shared" si="3"/>
        <v>4024</v>
      </c>
      <c r="L24" s="16">
        <f t="shared" si="4"/>
        <v>4024</v>
      </c>
      <c r="M24" s="16">
        <f t="shared" si="5"/>
        <v>4024</v>
      </c>
      <c r="N24" s="34">
        <f t="shared" si="22"/>
        <v>4024</v>
      </c>
      <c r="O24" s="35" t="s">
        <v>21</v>
      </c>
      <c r="P24" s="15">
        <f>[15]Лист1!$R$86</f>
        <v>4360</v>
      </c>
      <c r="Q24" s="16">
        <f t="shared" si="6"/>
        <v>1090</v>
      </c>
      <c r="R24" s="32">
        <f t="shared" si="7"/>
        <v>1090</v>
      </c>
      <c r="S24" s="16">
        <f t="shared" si="8"/>
        <v>1090</v>
      </c>
      <c r="T24" s="16">
        <f t="shared" si="23"/>
        <v>1090</v>
      </c>
      <c r="U24" s="17" t="s">
        <v>21</v>
      </c>
      <c r="V24" s="15">
        <f>[15]Лист1!$R$54</f>
        <v>18093</v>
      </c>
      <c r="W24" s="16">
        <f t="shared" si="9"/>
        <v>4523</v>
      </c>
      <c r="X24" s="16">
        <f t="shared" si="10"/>
        <v>4523</v>
      </c>
      <c r="Y24" s="16">
        <f t="shared" si="11"/>
        <v>4523</v>
      </c>
      <c r="Z24" s="16">
        <f t="shared" si="24"/>
        <v>4524</v>
      </c>
      <c r="AA24" s="18" t="s">
        <v>21</v>
      </c>
      <c r="AB24" s="15">
        <f>[15]Лист1!$R$17</f>
        <v>1283</v>
      </c>
      <c r="AC24" s="16">
        <f t="shared" si="12"/>
        <v>321</v>
      </c>
      <c r="AD24" s="16">
        <f t="shared" si="13"/>
        <v>321</v>
      </c>
      <c r="AE24" s="16">
        <f t="shared" si="14"/>
        <v>321</v>
      </c>
      <c r="AF24" s="34">
        <f t="shared" si="25"/>
        <v>320</v>
      </c>
      <c r="AG24" s="36" t="s">
        <v>21</v>
      </c>
      <c r="AH24" s="15">
        <f t="shared" si="15"/>
        <v>0</v>
      </c>
      <c r="AI24" s="16"/>
      <c r="AJ24" s="16"/>
      <c r="AK24" s="16"/>
      <c r="AL24" s="16"/>
      <c r="AM24" s="18" t="s">
        <v>21</v>
      </c>
      <c r="AN24" s="15">
        <f t="shared" si="16"/>
        <v>0</v>
      </c>
      <c r="AO24" s="16"/>
      <c r="AP24" s="16"/>
      <c r="AQ24" s="16"/>
      <c r="AR24" s="16"/>
      <c r="AS24" s="19" t="s">
        <v>21</v>
      </c>
      <c r="AT24" s="15">
        <f>[15]Лист1!$R$90</f>
        <v>564</v>
      </c>
      <c r="AU24" s="16">
        <f t="shared" si="17"/>
        <v>141</v>
      </c>
      <c r="AV24" s="16">
        <f t="shared" si="18"/>
        <v>141</v>
      </c>
      <c r="AW24" s="16">
        <f t="shared" si="19"/>
        <v>141</v>
      </c>
      <c r="AX24" s="34">
        <f t="shared" si="26"/>
        <v>141</v>
      </c>
    </row>
    <row r="25" spans="1:50" ht="18.75" x14ac:dyDescent="0.25">
      <c r="A25" s="13">
        <f t="shared" ca="1" si="20"/>
        <v>16</v>
      </c>
      <c r="B25" s="7" t="s">
        <v>36</v>
      </c>
      <c r="C25" s="14" t="s">
        <v>21</v>
      </c>
      <c r="D25" s="15">
        <f>[16]Лист1!$R$16</f>
        <v>7917</v>
      </c>
      <c r="E25" s="16">
        <f t="shared" si="0"/>
        <v>1979</v>
      </c>
      <c r="F25" s="16">
        <f t="shared" si="1"/>
        <v>1979</v>
      </c>
      <c r="G25" s="16">
        <f t="shared" si="2"/>
        <v>1979</v>
      </c>
      <c r="H25" s="16">
        <f t="shared" si="21"/>
        <v>1980</v>
      </c>
      <c r="I25" s="17" t="s">
        <v>21</v>
      </c>
      <c r="J25" s="15">
        <f>[16]Лист1!$R$69</f>
        <v>45204</v>
      </c>
      <c r="K25" s="16">
        <f t="shared" si="3"/>
        <v>11301</v>
      </c>
      <c r="L25" s="16">
        <f t="shared" si="4"/>
        <v>11301</v>
      </c>
      <c r="M25" s="16">
        <f t="shared" si="5"/>
        <v>11301</v>
      </c>
      <c r="N25" s="34">
        <f t="shared" si="22"/>
        <v>11301</v>
      </c>
      <c r="O25" s="35" t="s">
        <v>21</v>
      </c>
      <c r="P25" s="15">
        <f>[16]Лист1!$R$86</f>
        <v>12245</v>
      </c>
      <c r="Q25" s="16">
        <f t="shared" si="6"/>
        <v>3061</v>
      </c>
      <c r="R25" s="32">
        <f t="shared" si="7"/>
        <v>3061</v>
      </c>
      <c r="S25" s="16">
        <f t="shared" si="8"/>
        <v>3061</v>
      </c>
      <c r="T25" s="16">
        <f t="shared" si="23"/>
        <v>3062</v>
      </c>
      <c r="U25" s="17" t="s">
        <v>21</v>
      </c>
      <c r="V25" s="15">
        <f>[16]Лист1!$R$54</f>
        <v>50811</v>
      </c>
      <c r="W25" s="16">
        <f t="shared" si="9"/>
        <v>12703</v>
      </c>
      <c r="X25" s="16">
        <f t="shared" si="10"/>
        <v>12703</v>
      </c>
      <c r="Y25" s="16">
        <f t="shared" si="11"/>
        <v>12703</v>
      </c>
      <c r="Z25" s="16">
        <f t="shared" si="24"/>
        <v>12702</v>
      </c>
      <c r="AA25" s="18" t="s">
        <v>21</v>
      </c>
      <c r="AB25" s="15">
        <f>[16]Лист1!$R$17</f>
        <v>2607</v>
      </c>
      <c r="AC25" s="16">
        <f t="shared" si="12"/>
        <v>652</v>
      </c>
      <c r="AD25" s="16">
        <f t="shared" si="13"/>
        <v>652</v>
      </c>
      <c r="AE25" s="16">
        <f t="shared" si="14"/>
        <v>652</v>
      </c>
      <c r="AF25" s="34">
        <f t="shared" si="25"/>
        <v>651</v>
      </c>
      <c r="AG25" s="36" t="s">
        <v>21</v>
      </c>
      <c r="AH25" s="15">
        <f t="shared" si="15"/>
        <v>0</v>
      </c>
      <c r="AI25" s="16"/>
      <c r="AJ25" s="16"/>
      <c r="AK25" s="16"/>
      <c r="AL25" s="16"/>
      <c r="AM25" s="18" t="s">
        <v>21</v>
      </c>
      <c r="AN25" s="15">
        <f t="shared" si="16"/>
        <v>0</v>
      </c>
      <c r="AO25" s="16"/>
      <c r="AP25" s="16"/>
      <c r="AQ25" s="16"/>
      <c r="AR25" s="16"/>
      <c r="AS25" s="19" t="s">
        <v>21</v>
      </c>
      <c r="AT25" s="15">
        <f>[16]Лист1!$R$90</f>
        <v>1936</v>
      </c>
      <c r="AU25" s="16">
        <f t="shared" si="17"/>
        <v>484</v>
      </c>
      <c r="AV25" s="16">
        <f t="shared" si="18"/>
        <v>484</v>
      </c>
      <c r="AW25" s="16">
        <f t="shared" si="19"/>
        <v>484</v>
      </c>
      <c r="AX25" s="34">
        <f t="shared" si="26"/>
        <v>484</v>
      </c>
    </row>
    <row r="26" spans="1:50" ht="18.75" x14ac:dyDescent="0.25">
      <c r="A26" s="13">
        <f t="shared" ca="1" si="20"/>
        <v>17</v>
      </c>
      <c r="B26" s="7" t="s">
        <v>37</v>
      </c>
      <c r="C26" s="14" t="s">
        <v>21</v>
      </c>
      <c r="D26" s="15">
        <f>[17]Лист1!$R$16</f>
        <v>2067</v>
      </c>
      <c r="E26" s="16">
        <f t="shared" si="0"/>
        <v>517</v>
      </c>
      <c r="F26" s="16">
        <f t="shared" si="1"/>
        <v>517</v>
      </c>
      <c r="G26" s="16">
        <f t="shared" si="2"/>
        <v>517</v>
      </c>
      <c r="H26" s="16">
        <f t="shared" si="21"/>
        <v>516</v>
      </c>
      <c r="I26" s="17" t="s">
        <v>21</v>
      </c>
      <c r="J26" s="15">
        <f>[17]Лист1!$R$69</f>
        <v>11802</v>
      </c>
      <c r="K26" s="16">
        <f t="shared" si="3"/>
        <v>2951</v>
      </c>
      <c r="L26" s="16">
        <f t="shared" si="4"/>
        <v>2951</v>
      </c>
      <c r="M26" s="16">
        <f t="shared" si="5"/>
        <v>2951</v>
      </c>
      <c r="N26" s="34">
        <f t="shared" si="22"/>
        <v>2949</v>
      </c>
      <c r="O26" s="35" t="s">
        <v>21</v>
      </c>
      <c r="P26" s="15">
        <f>[17]Лист1!$R$86</f>
        <v>3197</v>
      </c>
      <c r="Q26" s="16">
        <f t="shared" si="6"/>
        <v>799</v>
      </c>
      <c r="R26" s="32">
        <f t="shared" si="7"/>
        <v>799</v>
      </c>
      <c r="S26" s="16">
        <f t="shared" si="8"/>
        <v>799</v>
      </c>
      <c r="T26" s="16">
        <f t="shared" si="23"/>
        <v>800</v>
      </c>
      <c r="U26" s="17" t="s">
        <v>21</v>
      </c>
      <c r="V26" s="15">
        <f>[17]Лист1!$R$54</f>
        <v>13266</v>
      </c>
      <c r="W26" s="16">
        <f t="shared" si="9"/>
        <v>3317</v>
      </c>
      <c r="X26" s="16">
        <f t="shared" si="10"/>
        <v>3317</v>
      </c>
      <c r="Y26" s="16">
        <f t="shared" si="11"/>
        <v>3317</v>
      </c>
      <c r="Z26" s="16">
        <f t="shared" si="24"/>
        <v>3315</v>
      </c>
      <c r="AA26" s="18" t="s">
        <v>21</v>
      </c>
      <c r="AB26" s="15">
        <f>[17]Лист1!$R$17</f>
        <v>657</v>
      </c>
      <c r="AC26" s="16">
        <f t="shared" si="12"/>
        <v>164</v>
      </c>
      <c r="AD26" s="16">
        <f t="shared" si="13"/>
        <v>164</v>
      </c>
      <c r="AE26" s="16">
        <f t="shared" si="14"/>
        <v>164</v>
      </c>
      <c r="AF26" s="34">
        <f t="shared" si="25"/>
        <v>165</v>
      </c>
      <c r="AG26" s="36" t="s">
        <v>21</v>
      </c>
      <c r="AH26" s="15">
        <f t="shared" si="15"/>
        <v>0</v>
      </c>
      <c r="AI26" s="16"/>
      <c r="AJ26" s="16"/>
      <c r="AK26" s="16"/>
      <c r="AL26" s="16"/>
      <c r="AM26" s="18" t="s">
        <v>21</v>
      </c>
      <c r="AN26" s="15">
        <f t="shared" si="16"/>
        <v>0</v>
      </c>
      <c r="AO26" s="16"/>
      <c r="AP26" s="16"/>
      <c r="AQ26" s="16"/>
      <c r="AR26" s="16"/>
      <c r="AS26" s="19" t="s">
        <v>21</v>
      </c>
      <c r="AT26" s="15">
        <f>[17]Лист1!$R$90</f>
        <v>460</v>
      </c>
      <c r="AU26" s="16">
        <f t="shared" si="17"/>
        <v>115</v>
      </c>
      <c r="AV26" s="16">
        <f t="shared" si="18"/>
        <v>115</v>
      </c>
      <c r="AW26" s="16">
        <f t="shared" si="19"/>
        <v>115</v>
      </c>
      <c r="AX26" s="34">
        <f t="shared" si="26"/>
        <v>115</v>
      </c>
    </row>
    <row r="27" spans="1:50" ht="18.75" x14ac:dyDescent="0.25">
      <c r="A27" s="13">
        <f t="shared" ca="1" si="20"/>
        <v>18</v>
      </c>
      <c r="B27" s="7" t="s">
        <v>38</v>
      </c>
      <c r="C27" s="14" t="s">
        <v>21</v>
      </c>
      <c r="D27" s="15"/>
      <c r="E27" s="20"/>
      <c r="F27" s="20"/>
      <c r="G27" s="20"/>
      <c r="H27" s="20"/>
      <c r="I27" s="17" t="s">
        <v>21</v>
      </c>
      <c r="J27" s="15">
        <f>[18]Лист1!$R$69</f>
        <v>16469</v>
      </c>
      <c r="K27" s="16">
        <f t="shared" ref="K27:K67" si="27">ROUND(J27/4,0)</f>
        <v>4117</v>
      </c>
      <c r="L27" s="16">
        <f t="shared" ref="L27:L67" si="28">ROUND(J27/4,0)</f>
        <v>4117</v>
      </c>
      <c r="M27" s="16">
        <f t="shared" ref="M27:M67" si="29">ROUND(J27/4,0)</f>
        <v>4117</v>
      </c>
      <c r="N27" s="34">
        <f t="shared" ref="N27:N67" si="30">J27-K27-L27-M27</f>
        <v>4118</v>
      </c>
      <c r="O27" s="35" t="s">
        <v>21</v>
      </c>
      <c r="P27" s="15">
        <f>[18]Лист1!$R$86</f>
        <v>3753</v>
      </c>
      <c r="Q27" s="16">
        <f t="shared" si="6"/>
        <v>938</v>
      </c>
      <c r="R27" s="16">
        <f t="shared" si="7"/>
        <v>938</v>
      </c>
      <c r="S27" s="16">
        <f t="shared" si="8"/>
        <v>938</v>
      </c>
      <c r="T27" s="34">
        <f t="shared" si="23"/>
        <v>939</v>
      </c>
      <c r="U27" s="17" t="s">
        <v>21</v>
      </c>
      <c r="V27" s="15">
        <f>[18]Лист1!$R$54</f>
        <v>15574</v>
      </c>
      <c r="W27" s="16">
        <f t="shared" si="9"/>
        <v>3894</v>
      </c>
      <c r="X27" s="16">
        <f t="shared" si="10"/>
        <v>3894</v>
      </c>
      <c r="Y27" s="16">
        <f t="shared" si="11"/>
        <v>3894</v>
      </c>
      <c r="Z27" s="34">
        <f t="shared" si="24"/>
        <v>3892</v>
      </c>
      <c r="AA27" s="18" t="s">
        <v>21</v>
      </c>
      <c r="AB27" s="15">
        <f>[18]Лист1!$R$17</f>
        <v>404</v>
      </c>
      <c r="AC27" s="16">
        <f t="shared" si="12"/>
        <v>101</v>
      </c>
      <c r="AD27" s="16">
        <f t="shared" si="13"/>
        <v>101</v>
      </c>
      <c r="AE27" s="16">
        <f t="shared" si="14"/>
        <v>101</v>
      </c>
      <c r="AF27" s="34">
        <f t="shared" si="25"/>
        <v>101</v>
      </c>
      <c r="AG27" s="36" t="s">
        <v>21</v>
      </c>
      <c r="AH27" s="15">
        <f t="shared" si="15"/>
        <v>0</v>
      </c>
      <c r="AI27" s="20"/>
      <c r="AJ27" s="20"/>
      <c r="AK27" s="20"/>
      <c r="AL27" s="20"/>
      <c r="AM27" s="18" t="s">
        <v>21</v>
      </c>
      <c r="AN27" s="15">
        <f t="shared" si="16"/>
        <v>0</v>
      </c>
      <c r="AO27" s="20"/>
      <c r="AP27" s="20"/>
      <c r="AQ27" s="20"/>
      <c r="AR27" s="20"/>
      <c r="AS27" s="19" t="s">
        <v>21</v>
      </c>
      <c r="AT27" s="15">
        <f>[18]Лист1!$R$90</f>
        <v>516</v>
      </c>
      <c r="AU27" s="16">
        <f t="shared" si="17"/>
        <v>129</v>
      </c>
      <c r="AV27" s="16">
        <f t="shared" si="18"/>
        <v>129</v>
      </c>
      <c r="AW27" s="16">
        <f t="shared" si="19"/>
        <v>129</v>
      </c>
      <c r="AX27" s="34">
        <f t="shared" si="26"/>
        <v>129</v>
      </c>
    </row>
    <row r="28" spans="1:50" ht="18.75" x14ac:dyDescent="0.25">
      <c r="A28" s="13">
        <f t="shared" ca="1" si="20"/>
        <v>19</v>
      </c>
      <c r="B28" s="7" t="s">
        <v>39</v>
      </c>
      <c r="C28" s="14" t="s">
        <v>21</v>
      </c>
      <c r="D28" s="15"/>
      <c r="E28" s="16"/>
      <c r="F28" s="16"/>
      <c r="G28" s="16"/>
      <c r="H28" s="16"/>
      <c r="I28" s="17" t="s">
        <v>21</v>
      </c>
      <c r="J28" s="15">
        <f>[19]Лист1!$R$69</f>
        <v>23951</v>
      </c>
      <c r="K28" s="16">
        <f t="shared" si="27"/>
        <v>5988</v>
      </c>
      <c r="L28" s="16">
        <f t="shared" si="28"/>
        <v>5988</v>
      </c>
      <c r="M28" s="16">
        <f t="shared" si="29"/>
        <v>5988</v>
      </c>
      <c r="N28" s="34">
        <f t="shared" si="30"/>
        <v>5987</v>
      </c>
      <c r="O28" s="35" t="s">
        <v>21</v>
      </c>
      <c r="P28" s="15">
        <f>[19]Лист1!$R$86</f>
        <v>5460</v>
      </c>
      <c r="Q28" s="16">
        <f t="shared" si="6"/>
        <v>1365</v>
      </c>
      <c r="R28" s="16">
        <f t="shared" si="7"/>
        <v>1365</v>
      </c>
      <c r="S28" s="16">
        <f t="shared" si="8"/>
        <v>1365</v>
      </c>
      <c r="T28" s="34">
        <f t="shared" si="23"/>
        <v>1365</v>
      </c>
      <c r="U28" s="17" t="s">
        <v>21</v>
      </c>
      <c r="V28" s="15">
        <f>[19]Лист1!$R$54</f>
        <v>0</v>
      </c>
      <c r="W28" s="16">
        <f t="shared" si="9"/>
        <v>0</v>
      </c>
      <c r="X28" s="16">
        <f t="shared" si="10"/>
        <v>0</v>
      </c>
      <c r="Y28" s="16">
        <f t="shared" si="11"/>
        <v>0</v>
      </c>
      <c r="Z28" s="34">
        <f t="shared" si="24"/>
        <v>0</v>
      </c>
      <c r="AA28" s="18" t="s">
        <v>21</v>
      </c>
      <c r="AB28" s="15">
        <f>[19]Лист1!$R$17</f>
        <v>7224</v>
      </c>
      <c r="AC28" s="16">
        <f t="shared" si="12"/>
        <v>1806</v>
      </c>
      <c r="AD28" s="16">
        <f t="shared" si="13"/>
        <v>1806</v>
      </c>
      <c r="AE28" s="16">
        <f t="shared" si="14"/>
        <v>1806</v>
      </c>
      <c r="AF28" s="34">
        <f t="shared" si="25"/>
        <v>1806</v>
      </c>
      <c r="AG28" s="36" t="s">
        <v>21</v>
      </c>
      <c r="AH28" s="15">
        <f t="shared" si="15"/>
        <v>0</v>
      </c>
      <c r="AI28" s="16"/>
      <c r="AJ28" s="16"/>
      <c r="AK28" s="16"/>
      <c r="AL28" s="16"/>
      <c r="AM28" s="18" t="s">
        <v>21</v>
      </c>
      <c r="AN28" s="15">
        <f>[19]Лист1!$R$49</f>
        <v>95</v>
      </c>
      <c r="AO28" s="16">
        <f>ROUND(AN28/4,0)</f>
        <v>24</v>
      </c>
      <c r="AP28" s="16">
        <f t="shared" ref="AP28:AP30" si="31">ROUND(AN28/4,0)</f>
        <v>24</v>
      </c>
      <c r="AQ28" s="16">
        <f t="shared" ref="AQ28:AQ30" si="32">ROUND(AN28/4,0)</f>
        <v>24</v>
      </c>
      <c r="AR28" s="16">
        <f t="shared" ref="AR28:AR30" si="33">AN28-AO28-AP28-AQ28</f>
        <v>23</v>
      </c>
      <c r="AS28" s="19" t="s">
        <v>21</v>
      </c>
      <c r="AT28" s="15">
        <f>[19]Лист1!$R$90</f>
        <v>0</v>
      </c>
      <c r="AU28" s="16">
        <f t="shared" si="17"/>
        <v>0</v>
      </c>
      <c r="AV28" s="16">
        <f t="shared" si="18"/>
        <v>0</v>
      </c>
      <c r="AW28" s="16">
        <f t="shared" si="19"/>
        <v>0</v>
      </c>
      <c r="AX28" s="34">
        <f t="shared" si="26"/>
        <v>0</v>
      </c>
    </row>
    <row r="29" spans="1:50" ht="18.75" x14ac:dyDescent="0.25">
      <c r="A29" s="13">
        <f t="shared" ca="1" si="20"/>
        <v>20</v>
      </c>
      <c r="B29" s="7" t="s">
        <v>40</v>
      </c>
      <c r="C29" s="14" t="s">
        <v>21</v>
      </c>
      <c r="D29" s="15"/>
      <c r="E29" s="16"/>
      <c r="F29" s="16"/>
      <c r="G29" s="16"/>
      <c r="H29" s="16"/>
      <c r="I29" s="17" t="s">
        <v>21</v>
      </c>
      <c r="J29" s="15">
        <f>[20]Лист1!$R$69</f>
        <v>13194</v>
      </c>
      <c r="K29" s="16">
        <f t="shared" si="27"/>
        <v>3299</v>
      </c>
      <c r="L29" s="16">
        <f t="shared" si="28"/>
        <v>3299</v>
      </c>
      <c r="M29" s="16">
        <f t="shared" si="29"/>
        <v>3299</v>
      </c>
      <c r="N29" s="34">
        <f t="shared" si="30"/>
        <v>3297</v>
      </c>
      <c r="O29" s="35" t="s">
        <v>21</v>
      </c>
      <c r="P29" s="15">
        <f>[20]Лист1!$R$86</f>
        <v>8005</v>
      </c>
      <c r="Q29" s="16">
        <f t="shared" si="6"/>
        <v>2001</v>
      </c>
      <c r="R29" s="16">
        <f t="shared" si="7"/>
        <v>2001</v>
      </c>
      <c r="S29" s="16">
        <f t="shared" si="8"/>
        <v>2001</v>
      </c>
      <c r="T29" s="34">
        <f t="shared" si="23"/>
        <v>2002</v>
      </c>
      <c r="U29" s="17" t="s">
        <v>21</v>
      </c>
      <c r="V29" s="15">
        <f>[20]Лист1!$R$54</f>
        <v>0</v>
      </c>
      <c r="W29" s="16">
        <f t="shared" si="9"/>
        <v>0</v>
      </c>
      <c r="X29" s="16">
        <f t="shared" si="10"/>
        <v>0</v>
      </c>
      <c r="Y29" s="16">
        <f t="shared" si="11"/>
        <v>0</v>
      </c>
      <c r="Z29" s="34">
        <f t="shared" si="24"/>
        <v>0</v>
      </c>
      <c r="AA29" s="18" t="s">
        <v>21</v>
      </c>
      <c r="AB29" s="15">
        <f>[20]Лист1!$R$17</f>
        <v>4802</v>
      </c>
      <c r="AC29" s="16">
        <f t="shared" si="12"/>
        <v>1201</v>
      </c>
      <c r="AD29" s="16">
        <f t="shared" si="13"/>
        <v>1201</v>
      </c>
      <c r="AE29" s="16">
        <f t="shared" si="14"/>
        <v>1201</v>
      </c>
      <c r="AF29" s="34">
        <f t="shared" si="25"/>
        <v>1199</v>
      </c>
      <c r="AG29" s="36" t="s">
        <v>21</v>
      </c>
      <c r="AH29" s="15">
        <f>[20]Лист1!$R$50</f>
        <v>34</v>
      </c>
      <c r="AI29" s="16">
        <f>ROUND(AH29/4,0)</f>
        <v>9</v>
      </c>
      <c r="AJ29" s="16">
        <f t="shared" ref="AJ29" si="34">ROUND(AH29/4,0)</f>
        <v>9</v>
      </c>
      <c r="AK29" s="16">
        <f t="shared" ref="AK29" si="35">ROUND(AH29/4,0)</f>
        <v>9</v>
      </c>
      <c r="AL29" s="16">
        <f t="shared" ref="AL29" si="36">AH29-AI29-AJ29-AK29</f>
        <v>7</v>
      </c>
      <c r="AM29" s="18" t="s">
        <v>21</v>
      </c>
      <c r="AN29" s="15">
        <f>[20]Лист1!$R$49</f>
        <v>52</v>
      </c>
      <c r="AO29" s="16">
        <f t="shared" ref="AO29:AO30" si="37">ROUND(AN29/4,0)</f>
        <v>13</v>
      </c>
      <c r="AP29" s="16">
        <f t="shared" si="31"/>
        <v>13</v>
      </c>
      <c r="AQ29" s="16">
        <f t="shared" si="32"/>
        <v>13</v>
      </c>
      <c r="AR29" s="16">
        <f t="shared" si="33"/>
        <v>13</v>
      </c>
      <c r="AS29" s="19" t="s">
        <v>21</v>
      </c>
      <c r="AT29" s="15">
        <f>[20]Лист1!$R$90</f>
        <v>0</v>
      </c>
      <c r="AU29" s="16">
        <f t="shared" si="17"/>
        <v>0</v>
      </c>
      <c r="AV29" s="16">
        <f t="shared" si="18"/>
        <v>0</v>
      </c>
      <c r="AW29" s="16">
        <f t="shared" si="19"/>
        <v>0</v>
      </c>
      <c r="AX29" s="34">
        <f t="shared" si="26"/>
        <v>0</v>
      </c>
    </row>
    <row r="30" spans="1:50" ht="18.75" x14ac:dyDescent="0.25">
      <c r="A30" s="13">
        <f t="shared" ca="1" si="20"/>
        <v>21</v>
      </c>
      <c r="B30" s="7" t="s">
        <v>41</v>
      </c>
      <c r="C30" s="14" t="s">
        <v>21</v>
      </c>
      <c r="D30" s="15"/>
      <c r="E30" s="16"/>
      <c r="F30" s="16"/>
      <c r="G30" s="16"/>
      <c r="H30" s="16"/>
      <c r="I30" s="17" t="s">
        <v>21</v>
      </c>
      <c r="J30" s="15">
        <f>[21]Лист1!$R$69</f>
        <v>11767</v>
      </c>
      <c r="K30" s="16">
        <f t="shared" si="27"/>
        <v>2942</v>
      </c>
      <c r="L30" s="16">
        <f t="shared" si="28"/>
        <v>2942</v>
      </c>
      <c r="M30" s="16">
        <f t="shared" si="29"/>
        <v>2942</v>
      </c>
      <c r="N30" s="34">
        <f t="shared" si="30"/>
        <v>2941</v>
      </c>
      <c r="O30" s="35" t="s">
        <v>21</v>
      </c>
      <c r="P30" s="15">
        <f>[21]Лист1!$R$86</f>
        <v>4970</v>
      </c>
      <c r="Q30" s="16">
        <f t="shared" si="6"/>
        <v>1243</v>
      </c>
      <c r="R30" s="16">
        <f t="shared" si="7"/>
        <v>1243</v>
      </c>
      <c r="S30" s="16">
        <f t="shared" si="8"/>
        <v>1243</v>
      </c>
      <c r="T30" s="34">
        <f t="shared" si="23"/>
        <v>1241</v>
      </c>
      <c r="U30" s="17" t="s">
        <v>21</v>
      </c>
      <c r="V30" s="15">
        <f>[21]Лист1!$R$54</f>
        <v>0</v>
      </c>
      <c r="W30" s="16">
        <f t="shared" si="9"/>
        <v>0</v>
      </c>
      <c r="X30" s="16">
        <f t="shared" si="10"/>
        <v>0</v>
      </c>
      <c r="Y30" s="16">
        <f t="shared" si="11"/>
        <v>0</v>
      </c>
      <c r="Z30" s="34">
        <f t="shared" si="24"/>
        <v>0</v>
      </c>
      <c r="AA30" s="18" t="s">
        <v>21</v>
      </c>
      <c r="AB30" s="15">
        <f>[21]Лист1!$R$17</f>
        <v>1534</v>
      </c>
      <c r="AC30" s="16">
        <f t="shared" si="12"/>
        <v>384</v>
      </c>
      <c r="AD30" s="16">
        <f t="shared" si="13"/>
        <v>384</v>
      </c>
      <c r="AE30" s="16">
        <f t="shared" si="14"/>
        <v>384</v>
      </c>
      <c r="AF30" s="34">
        <f t="shared" si="25"/>
        <v>382</v>
      </c>
      <c r="AG30" s="36" t="s">
        <v>21</v>
      </c>
      <c r="AH30" s="15">
        <f t="shared" si="15"/>
        <v>0</v>
      </c>
      <c r="AI30" s="16"/>
      <c r="AJ30" s="16"/>
      <c r="AK30" s="16"/>
      <c r="AL30" s="16"/>
      <c r="AM30" s="18" t="s">
        <v>21</v>
      </c>
      <c r="AN30" s="15">
        <f>[21]Лист1!$R$49</f>
        <v>209</v>
      </c>
      <c r="AO30" s="16">
        <f t="shared" si="37"/>
        <v>52</v>
      </c>
      <c r="AP30" s="16">
        <f t="shared" si="31"/>
        <v>52</v>
      </c>
      <c r="AQ30" s="16">
        <f t="shared" si="32"/>
        <v>52</v>
      </c>
      <c r="AR30" s="15">
        <f t="shared" si="33"/>
        <v>53</v>
      </c>
      <c r="AS30" s="19" t="s">
        <v>21</v>
      </c>
      <c r="AT30" s="15">
        <f>[21]Лист1!$R$90</f>
        <v>901</v>
      </c>
      <c r="AU30" s="16">
        <f t="shared" si="17"/>
        <v>225</v>
      </c>
      <c r="AV30" s="16">
        <f t="shared" si="18"/>
        <v>225</v>
      </c>
      <c r="AW30" s="16">
        <f t="shared" si="19"/>
        <v>225</v>
      </c>
      <c r="AX30" s="34">
        <f t="shared" si="26"/>
        <v>226</v>
      </c>
    </row>
    <row r="31" spans="1:50" ht="18.75" x14ac:dyDescent="0.25">
      <c r="A31" s="13">
        <f t="shared" ca="1" si="20"/>
        <v>22</v>
      </c>
      <c r="B31" s="7" t="s">
        <v>42</v>
      </c>
      <c r="C31" s="14" t="s">
        <v>21</v>
      </c>
      <c r="D31" s="15"/>
      <c r="E31" s="16"/>
      <c r="F31" s="16"/>
      <c r="G31" s="16"/>
      <c r="H31" s="16"/>
      <c r="I31" s="17" t="s">
        <v>21</v>
      </c>
      <c r="J31" s="15">
        <f>[22]Лист1!$R$69</f>
        <v>8796</v>
      </c>
      <c r="K31" s="16">
        <f t="shared" si="27"/>
        <v>2199</v>
      </c>
      <c r="L31" s="16">
        <f t="shared" si="28"/>
        <v>2199</v>
      </c>
      <c r="M31" s="16">
        <f t="shared" si="29"/>
        <v>2199</v>
      </c>
      <c r="N31" s="34">
        <f t="shared" si="30"/>
        <v>2199</v>
      </c>
      <c r="O31" s="35" t="s">
        <v>21</v>
      </c>
      <c r="P31" s="15">
        <f>[22]Лист1!$R$86</f>
        <v>0</v>
      </c>
      <c r="Q31" s="16">
        <f t="shared" si="6"/>
        <v>0</v>
      </c>
      <c r="R31" s="16">
        <f t="shared" si="7"/>
        <v>0</v>
      </c>
      <c r="S31" s="16">
        <f t="shared" si="8"/>
        <v>0</v>
      </c>
      <c r="T31" s="34">
        <f t="shared" si="23"/>
        <v>0</v>
      </c>
      <c r="U31" s="17" t="s">
        <v>21</v>
      </c>
      <c r="V31" s="15">
        <f>[22]Лист1!$R$54</f>
        <v>1741</v>
      </c>
      <c r="W31" s="16">
        <f t="shared" si="9"/>
        <v>435</v>
      </c>
      <c r="X31" s="16">
        <f t="shared" si="10"/>
        <v>435</v>
      </c>
      <c r="Y31" s="16">
        <f t="shared" si="11"/>
        <v>435</v>
      </c>
      <c r="Z31" s="34">
        <f t="shared" si="24"/>
        <v>436</v>
      </c>
      <c r="AA31" s="18" t="s">
        <v>21</v>
      </c>
      <c r="AB31" s="15">
        <f>[22]Лист1!$R$17</f>
        <v>352</v>
      </c>
      <c r="AC31" s="16">
        <f t="shared" si="12"/>
        <v>88</v>
      </c>
      <c r="AD31" s="16">
        <f t="shared" si="13"/>
        <v>88</v>
      </c>
      <c r="AE31" s="16">
        <f t="shared" si="14"/>
        <v>88</v>
      </c>
      <c r="AF31" s="34">
        <f t="shared" si="25"/>
        <v>88</v>
      </c>
      <c r="AG31" s="36" t="s">
        <v>21</v>
      </c>
      <c r="AH31" s="15">
        <f t="shared" si="15"/>
        <v>0</v>
      </c>
      <c r="AI31" s="16"/>
      <c r="AJ31" s="16"/>
      <c r="AK31" s="16"/>
      <c r="AL31" s="16"/>
      <c r="AM31" s="18" t="s">
        <v>21</v>
      </c>
      <c r="AN31" s="15">
        <f t="shared" si="16"/>
        <v>0</v>
      </c>
      <c r="AO31" s="16"/>
      <c r="AP31" s="16"/>
      <c r="AQ31" s="16"/>
      <c r="AR31" s="16"/>
      <c r="AS31" s="19" t="s">
        <v>21</v>
      </c>
      <c r="AT31" s="15">
        <f>[22]Лист1!$R$90</f>
        <v>181</v>
      </c>
      <c r="AU31" s="16">
        <f t="shared" si="17"/>
        <v>45</v>
      </c>
      <c r="AV31" s="16">
        <f t="shared" si="18"/>
        <v>45</v>
      </c>
      <c r="AW31" s="16">
        <f t="shared" si="19"/>
        <v>45</v>
      </c>
      <c r="AX31" s="34">
        <f t="shared" si="26"/>
        <v>46</v>
      </c>
    </row>
    <row r="32" spans="1:50" ht="18.75" x14ac:dyDescent="0.25">
      <c r="A32" s="13">
        <f t="shared" ca="1" si="20"/>
        <v>23</v>
      </c>
      <c r="B32" s="7" t="s">
        <v>43</v>
      </c>
      <c r="C32" s="14" t="s">
        <v>21</v>
      </c>
      <c r="D32" s="15"/>
      <c r="E32" s="16"/>
      <c r="F32" s="16"/>
      <c r="G32" s="16"/>
      <c r="H32" s="16"/>
      <c r="I32" s="17" t="s">
        <v>21</v>
      </c>
      <c r="J32" s="15">
        <f>[23]Лист1!$R$69</f>
        <v>12861</v>
      </c>
      <c r="K32" s="16">
        <f t="shared" si="27"/>
        <v>3215</v>
      </c>
      <c r="L32" s="16">
        <f t="shared" si="28"/>
        <v>3215</v>
      </c>
      <c r="M32" s="16">
        <f t="shared" si="29"/>
        <v>3215</v>
      </c>
      <c r="N32" s="34">
        <f t="shared" si="30"/>
        <v>3216</v>
      </c>
      <c r="O32" s="35" t="s">
        <v>21</v>
      </c>
      <c r="P32" s="15">
        <f>[23]Лист1!$R$86</f>
        <v>0</v>
      </c>
      <c r="Q32" s="16">
        <f t="shared" si="6"/>
        <v>0</v>
      </c>
      <c r="R32" s="16">
        <f t="shared" si="7"/>
        <v>0</v>
      </c>
      <c r="S32" s="16">
        <f t="shared" si="8"/>
        <v>0</v>
      </c>
      <c r="T32" s="34">
        <f t="shared" si="23"/>
        <v>0</v>
      </c>
      <c r="U32" s="17" t="s">
        <v>21</v>
      </c>
      <c r="V32" s="15">
        <f>[23]Лист1!$R$54</f>
        <v>1479</v>
      </c>
      <c r="W32" s="16">
        <f t="shared" si="9"/>
        <v>370</v>
      </c>
      <c r="X32" s="16">
        <f t="shared" si="10"/>
        <v>370</v>
      </c>
      <c r="Y32" s="16">
        <f t="shared" si="11"/>
        <v>370</v>
      </c>
      <c r="Z32" s="34">
        <f t="shared" si="24"/>
        <v>369</v>
      </c>
      <c r="AA32" s="18" t="s">
        <v>21</v>
      </c>
      <c r="AB32" s="15">
        <f>[23]Лист1!$R$17</f>
        <v>0</v>
      </c>
      <c r="AC32" s="16">
        <f t="shared" si="12"/>
        <v>0</v>
      </c>
      <c r="AD32" s="16">
        <f t="shared" si="13"/>
        <v>0</v>
      </c>
      <c r="AE32" s="16">
        <f t="shared" si="14"/>
        <v>0</v>
      </c>
      <c r="AF32" s="34">
        <f t="shared" si="25"/>
        <v>0</v>
      </c>
      <c r="AG32" s="36" t="s">
        <v>21</v>
      </c>
      <c r="AH32" s="15">
        <f t="shared" si="15"/>
        <v>0</v>
      </c>
      <c r="AI32" s="16"/>
      <c r="AJ32" s="16"/>
      <c r="AK32" s="16"/>
      <c r="AL32" s="16"/>
      <c r="AM32" s="18" t="s">
        <v>21</v>
      </c>
      <c r="AN32" s="15">
        <f t="shared" si="16"/>
        <v>0</v>
      </c>
      <c r="AO32" s="16"/>
      <c r="AP32" s="16"/>
      <c r="AQ32" s="16"/>
      <c r="AR32" s="16"/>
      <c r="AS32" s="19" t="s">
        <v>21</v>
      </c>
      <c r="AT32" s="15">
        <f>[23]Лист1!$R$90</f>
        <v>0</v>
      </c>
      <c r="AU32" s="16">
        <f t="shared" si="17"/>
        <v>0</v>
      </c>
      <c r="AV32" s="16">
        <f t="shared" si="18"/>
        <v>0</v>
      </c>
      <c r="AW32" s="16">
        <f t="shared" si="19"/>
        <v>0</v>
      </c>
      <c r="AX32" s="34">
        <f t="shared" si="26"/>
        <v>0</v>
      </c>
    </row>
    <row r="33" spans="1:50" ht="18.75" x14ac:dyDescent="0.25">
      <c r="A33" s="13">
        <f t="shared" ca="1" si="20"/>
        <v>24</v>
      </c>
      <c r="B33" s="7" t="s">
        <v>44</v>
      </c>
      <c r="C33" s="14" t="s">
        <v>21</v>
      </c>
      <c r="D33" s="15"/>
      <c r="E33" s="16"/>
      <c r="F33" s="16"/>
      <c r="G33" s="16"/>
      <c r="H33" s="16"/>
      <c r="I33" s="17" t="s">
        <v>21</v>
      </c>
      <c r="J33" s="15">
        <f>[24]Лист1!$R$69</f>
        <v>0</v>
      </c>
      <c r="K33" s="16">
        <f t="shared" si="27"/>
        <v>0</v>
      </c>
      <c r="L33" s="16">
        <f t="shared" si="28"/>
        <v>0</v>
      </c>
      <c r="M33" s="16">
        <f t="shared" si="29"/>
        <v>0</v>
      </c>
      <c r="N33" s="34">
        <f t="shared" si="30"/>
        <v>0</v>
      </c>
      <c r="O33" s="35" t="s">
        <v>21</v>
      </c>
      <c r="P33" s="15">
        <f>[24]Лист1!$R$86</f>
        <v>0</v>
      </c>
      <c r="Q33" s="16">
        <f t="shared" si="6"/>
        <v>0</v>
      </c>
      <c r="R33" s="16">
        <f t="shared" si="7"/>
        <v>0</v>
      </c>
      <c r="S33" s="16">
        <f t="shared" si="8"/>
        <v>0</v>
      </c>
      <c r="T33" s="34">
        <f t="shared" si="23"/>
        <v>0</v>
      </c>
      <c r="U33" s="17" t="s">
        <v>21</v>
      </c>
      <c r="V33" s="15">
        <f>[24]Лист1!$R$54</f>
        <v>0</v>
      </c>
      <c r="W33" s="16">
        <f t="shared" si="9"/>
        <v>0</v>
      </c>
      <c r="X33" s="16">
        <f t="shared" si="10"/>
        <v>0</v>
      </c>
      <c r="Y33" s="16">
        <f t="shared" si="11"/>
        <v>0</v>
      </c>
      <c r="Z33" s="34">
        <f t="shared" si="24"/>
        <v>0</v>
      </c>
      <c r="AA33" s="18" t="s">
        <v>21</v>
      </c>
      <c r="AB33" s="15">
        <f>[24]Лист1!$R$17</f>
        <v>948</v>
      </c>
      <c r="AC33" s="16">
        <f t="shared" si="12"/>
        <v>237</v>
      </c>
      <c r="AD33" s="16">
        <f t="shared" si="13"/>
        <v>237</v>
      </c>
      <c r="AE33" s="16">
        <f t="shared" si="14"/>
        <v>237</v>
      </c>
      <c r="AF33" s="34">
        <f t="shared" si="25"/>
        <v>237</v>
      </c>
      <c r="AG33" s="36" t="s">
        <v>21</v>
      </c>
      <c r="AH33" s="15">
        <f>[24]Лист1!$R$50</f>
        <v>948</v>
      </c>
      <c r="AI33" s="16">
        <f t="shared" ref="AI33" si="38">ROUND(AH33/4,0)</f>
        <v>237</v>
      </c>
      <c r="AJ33" s="16">
        <f t="shared" ref="AJ33" si="39">ROUND(AH33/4,0)</f>
        <v>237</v>
      </c>
      <c r="AK33" s="16">
        <f t="shared" ref="AK33" si="40">ROUND(AH33/4,0)</f>
        <v>237</v>
      </c>
      <c r="AL33" s="16">
        <f t="shared" ref="AL33" si="41">AH33-AI33-AJ33-AK33</f>
        <v>237</v>
      </c>
      <c r="AM33" s="18" t="s">
        <v>21</v>
      </c>
      <c r="AN33" s="15">
        <f t="shared" si="16"/>
        <v>0</v>
      </c>
      <c r="AO33" s="16"/>
      <c r="AP33" s="16"/>
      <c r="AQ33" s="16"/>
      <c r="AR33" s="16"/>
      <c r="AS33" s="19" t="s">
        <v>21</v>
      </c>
      <c r="AT33" s="15">
        <f>[24]Лист1!$R$90</f>
        <v>0</v>
      </c>
      <c r="AU33" s="16">
        <f t="shared" si="17"/>
        <v>0</v>
      </c>
      <c r="AV33" s="16">
        <f t="shared" si="18"/>
        <v>0</v>
      </c>
      <c r="AW33" s="16">
        <f t="shared" si="19"/>
        <v>0</v>
      </c>
      <c r="AX33" s="34">
        <f t="shared" si="26"/>
        <v>0</v>
      </c>
    </row>
    <row r="34" spans="1:50" ht="18.75" x14ac:dyDescent="0.25">
      <c r="A34" s="13">
        <f t="shared" ca="1" si="20"/>
        <v>25</v>
      </c>
      <c r="B34" s="7" t="s">
        <v>45</v>
      </c>
      <c r="C34" s="14" t="s">
        <v>21</v>
      </c>
      <c r="D34" s="15"/>
      <c r="E34" s="16"/>
      <c r="F34" s="16"/>
      <c r="G34" s="16"/>
      <c r="H34" s="16"/>
      <c r="I34" s="17" t="s">
        <v>21</v>
      </c>
      <c r="J34" s="15">
        <f>[25]Лист1!$R$69</f>
        <v>7366</v>
      </c>
      <c r="K34" s="16">
        <f t="shared" si="27"/>
        <v>1842</v>
      </c>
      <c r="L34" s="16">
        <f t="shared" si="28"/>
        <v>1842</v>
      </c>
      <c r="M34" s="16">
        <f t="shared" si="29"/>
        <v>1842</v>
      </c>
      <c r="N34" s="34">
        <f t="shared" si="30"/>
        <v>1840</v>
      </c>
      <c r="O34" s="35" t="s">
        <v>21</v>
      </c>
      <c r="P34" s="15">
        <f>[25]Лист1!$R$86</f>
        <v>1679</v>
      </c>
      <c r="Q34" s="16">
        <f t="shared" si="6"/>
        <v>420</v>
      </c>
      <c r="R34" s="16">
        <f t="shared" si="7"/>
        <v>420</v>
      </c>
      <c r="S34" s="16">
        <f t="shared" si="8"/>
        <v>420</v>
      </c>
      <c r="T34" s="34">
        <f t="shared" si="23"/>
        <v>419</v>
      </c>
      <c r="U34" s="17" t="s">
        <v>21</v>
      </c>
      <c r="V34" s="15">
        <f>[25]Лист1!$R$54</f>
        <v>6967</v>
      </c>
      <c r="W34" s="16">
        <f t="shared" si="9"/>
        <v>1742</v>
      </c>
      <c r="X34" s="16">
        <f t="shared" si="10"/>
        <v>1742</v>
      </c>
      <c r="Y34" s="16">
        <f t="shared" si="11"/>
        <v>1742</v>
      </c>
      <c r="Z34" s="34">
        <f t="shared" si="24"/>
        <v>1741</v>
      </c>
      <c r="AA34" s="18" t="s">
        <v>21</v>
      </c>
      <c r="AB34" s="15">
        <f>[25]Лист1!$R$17</f>
        <v>0</v>
      </c>
      <c r="AC34" s="16">
        <f t="shared" si="12"/>
        <v>0</v>
      </c>
      <c r="AD34" s="16">
        <f t="shared" si="13"/>
        <v>0</v>
      </c>
      <c r="AE34" s="16">
        <f t="shared" si="14"/>
        <v>0</v>
      </c>
      <c r="AF34" s="34">
        <f t="shared" si="25"/>
        <v>0</v>
      </c>
      <c r="AG34" s="36" t="s">
        <v>21</v>
      </c>
      <c r="AH34" s="15">
        <f t="shared" si="15"/>
        <v>0</v>
      </c>
      <c r="AI34" s="16"/>
      <c r="AJ34" s="16"/>
      <c r="AK34" s="16"/>
      <c r="AL34" s="16"/>
      <c r="AM34" s="18" t="s">
        <v>21</v>
      </c>
      <c r="AN34" s="15">
        <f t="shared" si="16"/>
        <v>0</v>
      </c>
      <c r="AO34" s="16"/>
      <c r="AP34" s="16"/>
      <c r="AQ34" s="16"/>
      <c r="AR34" s="16"/>
      <c r="AS34" s="19" t="s">
        <v>21</v>
      </c>
      <c r="AT34" s="15">
        <f>[25]Лист1!$R$90</f>
        <v>57</v>
      </c>
      <c r="AU34" s="16">
        <f t="shared" si="17"/>
        <v>14</v>
      </c>
      <c r="AV34" s="16">
        <f t="shared" si="18"/>
        <v>14</v>
      </c>
      <c r="AW34" s="16">
        <f t="shared" si="19"/>
        <v>14</v>
      </c>
      <c r="AX34" s="34">
        <f t="shared" si="26"/>
        <v>15</v>
      </c>
    </row>
    <row r="35" spans="1:50" ht="18.75" x14ac:dyDescent="0.25">
      <c r="A35" s="13">
        <f t="shared" ca="1" si="20"/>
        <v>26</v>
      </c>
      <c r="B35" s="7" t="s">
        <v>46</v>
      </c>
      <c r="C35" s="14" t="s">
        <v>21</v>
      </c>
      <c r="D35" s="15"/>
      <c r="E35" s="16"/>
      <c r="F35" s="16"/>
      <c r="G35" s="16"/>
      <c r="H35" s="16"/>
      <c r="I35" s="17" t="s">
        <v>21</v>
      </c>
      <c r="J35" s="15">
        <f>[26]Лист1!$R$69</f>
        <v>28764</v>
      </c>
      <c r="K35" s="16">
        <f t="shared" si="27"/>
        <v>7191</v>
      </c>
      <c r="L35" s="16">
        <f t="shared" si="28"/>
        <v>7191</v>
      </c>
      <c r="M35" s="16">
        <f t="shared" si="29"/>
        <v>7191</v>
      </c>
      <c r="N35" s="34">
        <f t="shared" si="30"/>
        <v>7191</v>
      </c>
      <c r="O35" s="35" t="s">
        <v>21</v>
      </c>
      <c r="P35" s="15">
        <f>[26]Лист1!$R$86</f>
        <v>0</v>
      </c>
      <c r="Q35" s="16">
        <f t="shared" si="6"/>
        <v>0</v>
      </c>
      <c r="R35" s="16">
        <f t="shared" si="7"/>
        <v>0</v>
      </c>
      <c r="S35" s="16">
        <f t="shared" si="8"/>
        <v>0</v>
      </c>
      <c r="T35" s="34">
        <f t="shared" si="23"/>
        <v>0</v>
      </c>
      <c r="U35" s="17" t="s">
        <v>21</v>
      </c>
      <c r="V35" s="15">
        <f>[26]Лист1!$R$54</f>
        <v>0</v>
      </c>
      <c r="W35" s="16">
        <f t="shared" si="9"/>
        <v>0</v>
      </c>
      <c r="X35" s="16">
        <f t="shared" si="10"/>
        <v>0</v>
      </c>
      <c r="Y35" s="16">
        <f t="shared" si="11"/>
        <v>0</v>
      </c>
      <c r="Z35" s="34">
        <f t="shared" si="24"/>
        <v>0</v>
      </c>
      <c r="AA35" s="18" t="s">
        <v>21</v>
      </c>
      <c r="AB35" s="15">
        <f>[26]Лист1!$R17</f>
        <v>2787</v>
      </c>
      <c r="AC35" s="16">
        <f t="shared" si="12"/>
        <v>697</v>
      </c>
      <c r="AD35" s="16">
        <f t="shared" si="13"/>
        <v>697</v>
      </c>
      <c r="AE35" s="16">
        <f t="shared" si="14"/>
        <v>697</v>
      </c>
      <c r="AF35" s="34">
        <f t="shared" si="25"/>
        <v>696</v>
      </c>
      <c r="AG35" s="36" t="s">
        <v>21</v>
      </c>
      <c r="AH35" s="15">
        <f t="shared" si="15"/>
        <v>0</v>
      </c>
      <c r="AI35" s="16"/>
      <c r="AJ35" s="16"/>
      <c r="AK35" s="16"/>
      <c r="AL35" s="16"/>
      <c r="AM35" s="18" t="s">
        <v>21</v>
      </c>
      <c r="AN35" s="15">
        <f>[26]Лист1!$R$49</f>
        <v>108</v>
      </c>
      <c r="AO35" s="16">
        <f>ROUND(AN35/4,0)</f>
        <v>27</v>
      </c>
      <c r="AP35" s="16">
        <f t="shared" ref="AP35" si="42">ROUND(AN35/4,0)</f>
        <v>27</v>
      </c>
      <c r="AQ35" s="16">
        <f t="shared" ref="AQ35" si="43">ROUND(AN35/4,0)</f>
        <v>27</v>
      </c>
      <c r="AR35" s="16">
        <f t="shared" ref="AR35" si="44">AN35-AO35-AP35-AQ35</f>
        <v>27</v>
      </c>
      <c r="AS35" s="19" t="s">
        <v>21</v>
      </c>
      <c r="AT35" s="15">
        <f>[26]Лист1!$R90</f>
        <v>1043</v>
      </c>
      <c r="AU35" s="16">
        <f t="shared" si="17"/>
        <v>261</v>
      </c>
      <c r="AV35" s="16">
        <f t="shared" si="18"/>
        <v>261</v>
      </c>
      <c r="AW35" s="16">
        <f t="shared" si="19"/>
        <v>261</v>
      </c>
      <c r="AX35" s="34">
        <f t="shared" si="26"/>
        <v>260</v>
      </c>
    </row>
    <row r="36" spans="1:50" ht="18.75" x14ac:dyDescent="0.25">
      <c r="A36" s="13">
        <f t="shared" ca="1" si="20"/>
        <v>27</v>
      </c>
      <c r="B36" s="7" t="s">
        <v>47</v>
      </c>
      <c r="C36" s="14" t="s">
        <v>21</v>
      </c>
      <c r="D36" s="15"/>
      <c r="E36" s="20"/>
      <c r="F36" s="20"/>
      <c r="G36" s="20"/>
      <c r="H36" s="20"/>
      <c r="I36" s="17" t="s">
        <v>21</v>
      </c>
      <c r="J36" s="15">
        <f>[27]Лист1!$R$69</f>
        <v>23815</v>
      </c>
      <c r="K36" s="16">
        <f t="shared" si="27"/>
        <v>5954</v>
      </c>
      <c r="L36" s="16">
        <f t="shared" si="28"/>
        <v>5954</v>
      </c>
      <c r="M36" s="16">
        <f t="shared" si="29"/>
        <v>5954</v>
      </c>
      <c r="N36" s="34">
        <f t="shared" si="30"/>
        <v>5953</v>
      </c>
      <c r="O36" s="35" t="s">
        <v>21</v>
      </c>
      <c r="P36" s="15">
        <f>[27]Лист1!$R$86</f>
        <v>5427</v>
      </c>
      <c r="Q36" s="16">
        <f t="shared" si="6"/>
        <v>1357</v>
      </c>
      <c r="R36" s="16">
        <f t="shared" si="7"/>
        <v>1357</v>
      </c>
      <c r="S36" s="16">
        <f t="shared" si="8"/>
        <v>1357</v>
      </c>
      <c r="T36" s="34">
        <f t="shared" si="23"/>
        <v>1356</v>
      </c>
      <c r="U36" s="17" t="s">
        <v>21</v>
      </c>
      <c r="V36" s="15">
        <f>[27]Лист1!$R$54</f>
        <v>22522</v>
      </c>
      <c r="W36" s="16">
        <f t="shared" si="9"/>
        <v>5631</v>
      </c>
      <c r="X36" s="16">
        <f t="shared" si="10"/>
        <v>5631</v>
      </c>
      <c r="Y36" s="16">
        <f t="shared" si="11"/>
        <v>5631</v>
      </c>
      <c r="Z36" s="34">
        <f t="shared" si="24"/>
        <v>5629</v>
      </c>
      <c r="AA36" s="18" t="s">
        <v>21</v>
      </c>
      <c r="AB36" s="15">
        <f>[27]Лист1!$R$17</f>
        <v>0</v>
      </c>
      <c r="AC36" s="16">
        <f t="shared" si="12"/>
        <v>0</v>
      </c>
      <c r="AD36" s="16">
        <f t="shared" si="13"/>
        <v>0</v>
      </c>
      <c r="AE36" s="16">
        <f t="shared" si="14"/>
        <v>0</v>
      </c>
      <c r="AF36" s="34">
        <f t="shared" si="25"/>
        <v>0</v>
      </c>
      <c r="AG36" s="36" t="s">
        <v>21</v>
      </c>
      <c r="AH36" s="15">
        <f t="shared" si="15"/>
        <v>0</v>
      </c>
      <c r="AI36" s="20"/>
      <c r="AJ36" s="20"/>
      <c r="AK36" s="20"/>
      <c r="AL36" s="20"/>
      <c r="AM36" s="18" t="s">
        <v>21</v>
      </c>
      <c r="AN36" s="15">
        <f t="shared" si="16"/>
        <v>0</v>
      </c>
      <c r="AO36" s="20"/>
      <c r="AP36" s="20"/>
      <c r="AQ36" s="20"/>
      <c r="AR36" s="20"/>
      <c r="AS36" s="19" t="s">
        <v>21</v>
      </c>
      <c r="AT36" s="15">
        <f>[27]Лист1!$R$90</f>
        <v>470</v>
      </c>
      <c r="AU36" s="16">
        <f t="shared" si="17"/>
        <v>118</v>
      </c>
      <c r="AV36" s="16">
        <f t="shared" si="18"/>
        <v>118</v>
      </c>
      <c r="AW36" s="16">
        <f t="shared" si="19"/>
        <v>118</v>
      </c>
      <c r="AX36" s="34">
        <f t="shared" si="26"/>
        <v>116</v>
      </c>
    </row>
    <row r="37" spans="1:50" ht="18.75" x14ac:dyDescent="0.25">
      <c r="A37" s="13">
        <f t="shared" ca="1" si="20"/>
        <v>28</v>
      </c>
      <c r="B37" s="7" t="s">
        <v>48</v>
      </c>
      <c r="C37" s="14" t="s">
        <v>21</v>
      </c>
      <c r="D37" s="15"/>
      <c r="E37" s="16"/>
      <c r="F37" s="16"/>
      <c r="G37" s="16"/>
      <c r="H37" s="16"/>
      <c r="I37" s="17" t="s">
        <v>21</v>
      </c>
      <c r="J37" s="15">
        <f>[28]Лист1!$R$69</f>
        <v>0</v>
      </c>
      <c r="K37" s="16">
        <f t="shared" si="27"/>
        <v>0</v>
      </c>
      <c r="L37" s="16">
        <f t="shared" si="28"/>
        <v>0</v>
      </c>
      <c r="M37" s="16">
        <f t="shared" si="29"/>
        <v>0</v>
      </c>
      <c r="N37" s="34">
        <f t="shared" si="30"/>
        <v>0</v>
      </c>
      <c r="O37" s="35" t="s">
        <v>21</v>
      </c>
      <c r="P37" s="15">
        <f>[28]Лист1!$R$86</f>
        <v>5522</v>
      </c>
      <c r="Q37" s="16">
        <f t="shared" si="6"/>
        <v>1381</v>
      </c>
      <c r="R37" s="16">
        <f t="shared" si="7"/>
        <v>1381</v>
      </c>
      <c r="S37" s="16">
        <f t="shared" si="8"/>
        <v>1381</v>
      </c>
      <c r="T37" s="34">
        <f t="shared" si="23"/>
        <v>1379</v>
      </c>
      <c r="U37" s="17" t="s">
        <v>21</v>
      </c>
      <c r="V37" s="15">
        <f>[28]Лист1!$R$54</f>
        <v>0</v>
      </c>
      <c r="W37" s="16">
        <f t="shared" si="9"/>
        <v>0</v>
      </c>
      <c r="X37" s="16">
        <f t="shared" si="10"/>
        <v>0</v>
      </c>
      <c r="Y37" s="16">
        <f t="shared" si="11"/>
        <v>0</v>
      </c>
      <c r="Z37" s="34">
        <f t="shared" si="24"/>
        <v>0</v>
      </c>
      <c r="AA37" s="18" t="s">
        <v>21</v>
      </c>
      <c r="AB37" s="15">
        <f>[28]Лист1!$R$17</f>
        <v>3037</v>
      </c>
      <c r="AC37" s="16">
        <f t="shared" si="12"/>
        <v>759</v>
      </c>
      <c r="AD37" s="16">
        <f t="shared" si="13"/>
        <v>759</v>
      </c>
      <c r="AE37" s="16">
        <f t="shared" si="14"/>
        <v>759</v>
      </c>
      <c r="AF37" s="34">
        <f t="shared" si="25"/>
        <v>760</v>
      </c>
      <c r="AG37" s="36" t="s">
        <v>21</v>
      </c>
      <c r="AH37" s="15">
        <f t="shared" si="15"/>
        <v>0</v>
      </c>
      <c r="AI37" s="16"/>
      <c r="AJ37" s="16"/>
      <c r="AK37" s="16"/>
      <c r="AL37" s="16"/>
      <c r="AM37" s="18" t="s">
        <v>21</v>
      </c>
      <c r="AN37" s="15">
        <f t="shared" si="16"/>
        <v>0</v>
      </c>
      <c r="AO37" s="16"/>
      <c r="AP37" s="16"/>
      <c r="AQ37" s="16"/>
      <c r="AR37" s="16"/>
      <c r="AS37" s="19" t="s">
        <v>21</v>
      </c>
      <c r="AT37" s="15">
        <f>[28]Лист1!$R$90</f>
        <v>0</v>
      </c>
      <c r="AU37" s="16">
        <f t="shared" si="17"/>
        <v>0</v>
      </c>
      <c r="AV37" s="16">
        <f t="shared" si="18"/>
        <v>0</v>
      </c>
      <c r="AW37" s="16">
        <f t="shared" si="19"/>
        <v>0</v>
      </c>
      <c r="AX37" s="34">
        <f t="shared" si="26"/>
        <v>0</v>
      </c>
    </row>
    <row r="38" spans="1:50" ht="18.75" x14ac:dyDescent="0.25">
      <c r="A38" s="13">
        <f t="shared" ca="1" si="20"/>
        <v>29</v>
      </c>
      <c r="B38" s="7" t="s">
        <v>49</v>
      </c>
      <c r="C38" s="14" t="s">
        <v>21</v>
      </c>
      <c r="D38" s="15"/>
      <c r="E38" s="16"/>
      <c r="F38" s="16"/>
      <c r="G38" s="16"/>
      <c r="H38" s="16"/>
      <c r="I38" s="17" t="s">
        <v>21</v>
      </c>
      <c r="J38" s="15">
        <f>[29]Лист1!$R$69</f>
        <v>3102</v>
      </c>
      <c r="K38" s="16">
        <f t="shared" si="27"/>
        <v>776</v>
      </c>
      <c r="L38" s="16">
        <f t="shared" si="28"/>
        <v>776</v>
      </c>
      <c r="M38" s="16">
        <f t="shared" si="29"/>
        <v>776</v>
      </c>
      <c r="N38" s="34">
        <f t="shared" si="30"/>
        <v>774</v>
      </c>
      <c r="O38" s="35" t="s">
        <v>21</v>
      </c>
      <c r="P38" s="15">
        <f>[29]Лист1!$R$86</f>
        <v>707</v>
      </c>
      <c r="Q38" s="16">
        <f t="shared" si="6"/>
        <v>177</v>
      </c>
      <c r="R38" s="16">
        <f t="shared" si="7"/>
        <v>177</v>
      </c>
      <c r="S38" s="16">
        <f t="shared" si="8"/>
        <v>177</v>
      </c>
      <c r="T38" s="34">
        <f t="shared" si="23"/>
        <v>176</v>
      </c>
      <c r="U38" s="17" t="s">
        <v>21</v>
      </c>
      <c r="V38" s="15">
        <f>[29]Лист1!$R$54</f>
        <v>2934</v>
      </c>
      <c r="W38" s="16">
        <f t="shared" si="9"/>
        <v>734</v>
      </c>
      <c r="X38" s="16">
        <f t="shared" si="10"/>
        <v>734</v>
      </c>
      <c r="Y38" s="16">
        <f t="shared" si="11"/>
        <v>734</v>
      </c>
      <c r="Z38" s="34">
        <f t="shared" si="24"/>
        <v>732</v>
      </c>
      <c r="AA38" s="18" t="s">
        <v>21</v>
      </c>
      <c r="AB38" s="15">
        <f>[29]Лист1!$R$17</f>
        <v>673</v>
      </c>
      <c r="AC38" s="16">
        <f t="shared" si="12"/>
        <v>168</v>
      </c>
      <c r="AD38" s="16">
        <f t="shared" si="13"/>
        <v>168</v>
      </c>
      <c r="AE38" s="16">
        <f t="shared" si="14"/>
        <v>168</v>
      </c>
      <c r="AF38" s="34">
        <f t="shared" si="25"/>
        <v>169</v>
      </c>
      <c r="AG38" s="36" t="s">
        <v>21</v>
      </c>
      <c r="AH38" s="15">
        <f t="shared" si="15"/>
        <v>0</v>
      </c>
      <c r="AI38" s="16"/>
      <c r="AJ38" s="16"/>
      <c r="AK38" s="16"/>
      <c r="AL38" s="16"/>
      <c r="AM38" s="18" t="s">
        <v>21</v>
      </c>
      <c r="AN38" s="15">
        <f t="shared" si="16"/>
        <v>0</v>
      </c>
      <c r="AO38" s="16"/>
      <c r="AP38" s="16"/>
      <c r="AQ38" s="16"/>
      <c r="AR38" s="16"/>
      <c r="AS38" s="19" t="s">
        <v>21</v>
      </c>
      <c r="AT38" s="15">
        <f>[29]Лист1!$R$90</f>
        <v>26</v>
      </c>
      <c r="AU38" s="16">
        <f t="shared" si="17"/>
        <v>7</v>
      </c>
      <c r="AV38" s="16">
        <f t="shared" si="18"/>
        <v>7</v>
      </c>
      <c r="AW38" s="16">
        <f t="shared" si="19"/>
        <v>7</v>
      </c>
      <c r="AX38" s="34">
        <f t="shared" si="26"/>
        <v>5</v>
      </c>
    </row>
    <row r="39" spans="1:50" ht="18.75" x14ac:dyDescent="0.25">
      <c r="A39" s="13">
        <f t="shared" ca="1" si="20"/>
        <v>30</v>
      </c>
      <c r="B39" s="7" t="s">
        <v>50</v>
      </c>
      <c r="C39" s="14" t="s">
        <v>21</v>
      </c>
      <c r="D39" s="15"/>
      <c r="E39" s="16"/>
      <c r="F39" s="16"/>
      <c r="G39" s="16"/>
      <c r="H39" s="16"/>
      <c r="I39" s="17" t="s">
        <v>21</v>
      </c>
      <c r="J39" s="15">
        <f>[30]Лист1!$R$69</f>
        <v>63301</v>
      </c>
      <c r="K39" s="16">
        <f t="shared" si="27"/>
        <v>15825</v>
      </c>
      <c r="L39" s="16">
        <f t="shared" si="28"/>
        <v>15825</v>
      </c>
      <c r="M39" s="16">
        <f t="shared" si="29"/>
        <v>15825</v>
      </c>
      <c r="N39" s="34">
        <f t="shared" si="30"/>
        <v>15826</v>
      </c>
      <c r="O39" s="35" t="s">
        <v>21</v>
      </c>
      <c r="P39" s="15">
        <f>[30]Лист1!$R$86</f>
        <v>14426</v>
      </c>
      <c r="Q39" s="16">
        <f>ROUND(P39/4,0)-3</f>
        <v>3604</v>
      </c>
      <c r="R39" s="16">
        <f>ROUND(P39/4,0)-2</f>
        <v>3605</v>
      </c>
      <c r="S39" s="16">
        <f>ROUND(P39/4,0)</f>
        <v>3607</v>
      </c>
      <c r="T39" s="34">
        <f t="shared" si="23"/>
        <v>3610</v>
      </c>
      <c r="U39" s="17" t="s">
        <v>21</v>
      </c>
      <c r="V39" s="15">
        <f>[30]Лист1!$R$54</f>
        <v>59862</v>
      </c>
      <c r="W39" s="16">
        <f t="shared" si="9"/>
        <v>14966</v>
      </c>
      <c r="X39" s="16">
        <f t="shared" si="10"/>
        <v>14966</v>
      </c>
      <c r="Y39" s="16">
        <f t="shared" si="11"/>
        <v>14966</v>
      </c>
      <c r="Z39" s="34">
        <f t="shared" si="24"/>
        <v>14964</v>
      </c>
      <c r="AA39" s="18" t="s">
        <v>21</v>
      </c>
      <c r="AB39" s="15">
        <f>[30]Лист1!$R$17</f>
        <v>0</v>
      </c>
      <c r="AC39" s="16">
        <f t="shared" si="12"/>
        <v>0</v>
      </c>
      <c r="AD39" s="16">
        <f t="shared" si="13"/>
        <v>0</v>
      </c>
      <c r="AE39" s="16">
        <f t="shared" si="14"/>
        <v>0</v>
      </c>
      <c r="AF39" s="34">
        <f t="shared" si="25"/>
        <v>0</v>
      </c>
      <c r="AG39" s="36" t="s">
        <v>21</v>
      </c>
      <c r="AH39" s="15">
        <f t="shared" si="15"/>
        <v>0</v>
      </c>
      <c r="AI39" s="16"/>
      <c r="AJ39" s="16"/>
      <c r="AK39" s="16"/>
      <c r="AL39" s="16"/>
      <c r="AM39" s="18" t="s">
        <v>21</v>
      </c>
      <c r="AN39" s="15">
        <f t="shared" si="16"/>
        <v>0</v>
      </c>
      <c r="AO39" s="16"/>
      <c r="AP39" s="16"/>
      <c r="AQ39" s="16"/>
      <c r="AR39" s="16"/>
      <c r="AS39" s="19" t="s">
        <v>21</v>
      </c>
      <c r="AT39" s="15">
        <f>[30]Лист1!$R$90</f>
        <v>1783</v>
      </c>
      <c r="AU39" s="16">
        <f t="shared" si="17"/>
        <v>446</v>
      </c>
      <c r="AV39" s="16">
        <f t="shared" si="18"/>
        <v>446</v>
      </c>
      <c r="AW39" s="16">
        <f t="shared" si="19"/>
        <v>446</v>
      </c>
      <c r="AX39" s="34">
        <f t="shared" si="26"/>
        <v>445</v>
      </c>
    </row>
    <row r="40" spans="1:50" ht="18.75" x14ac:dyDescent="0.25">
      <c r="A40" s="13">
        <f t="shared" ca="1" si="20"/>
        <v>31</v>
      </c>
      <c r="B40" s="7" t="s">
        <v>51</v>
      </c>
      <c r="C40" s="14" t="s">
        <v>21</v>
      </c>
      <c r="D40" s="15"/>
      <c r="E40" s="16"/>
      <c r="F40" s="16"/>
      <c r="G40" s="16"/>
      <c r="H40" s="16"/>
      <c r="I40" s="17" t="s">
        <v>21</v>
      </c>
      <c r="J40" s="15">
        <f>[31]Лист1!$R$69</f>
        <v>20987</v>
      </c>
      <c r="K40" s="16">
        <f t="shared" si="27"/>
        <v>5247</v>
      </c>
      <c r="L40" s="16">
        <f t="shared" si="28"/>
        <v>5247</v>
      </c>
      <c r="M40" s="16">
        <f t="shared" si="29"/>
        <v>5247</v>
      </c>
      <c r="N40" s="34">
        <f t="shared" si="30"/>
        <v>5246</v>
      </c>
      <c r="O40" s="35" t="s">
        <v>21</v>
      </c>
      <c r="P40" s="15">
        <f>[31]Лист1!$R$86</f>
        <v>4783</v>
      </c>
      <c r="Q40" s="16">
        <f t="shared" si="6"/>
        <v>1196</v>
      </c>
      <c r="R40" s="16">
        <f t="shared" si="7"/>
        <v>1196</v>
      </c>
      <c r="S40" s="16">
        <f t="shared" si="8"/>
        <v>1196</v>
      </c>
      <c r="T40" s="34">
        <f t="shared" si="23"/>
        <v>1195</v>
      </c>
      <c r="U40" s="17" t="s">
        <v>21</v>
      </c>
      <c r="V40" s="15">
        <f>[31]Лист1!$R$54</f>
        <v>19847</v>
      </c>
      <c r="W40" s="16">
        <f t="shared" si="9"/>
        <v>4962</v>
      </c>
      <c r="X40" s="16">
        <f t="shared" si="10"/>
        <v>4962</v>
      </c>
      <c r="Y40" s="16">
        <f t="shared" si="11"/>
        <v>4962</v>
      </c>
      <c r="Z40" s="34">
        <f t="shared" si="24"/>
        <v>4961</v>
      </c>
      <c r="AA40" s="18" t="s">
        <v>21</v>
      </c>
      <c r="AB40" s="15">
        <f>[31]Лист1!$R$17</f>
        <v>3977</v>
      </c>
      <c r="AC40" s="16">
        <f t="shared" si="12"/>
        <v>994</v>
      </c>
      <c r="AD40" s="16">
        <f t="shared" si="13"/>
        <v>994</v>
      </c>
      <c r="AE40" s="16">
        <f t="shared" si="14"/>
        <v>994</v>
      </c>
      <c r="AF40" s="34">
        <f t="shared" si="25"/>
        <v>995</v>
      </c>
      <c r="AG40" s="36" t="s">
        <v>21</v>
      </c>
      <c r="AH40" s="15">
        <f t="shared" si="15"/>
        <v>0</v>
      </c>
      <c r="AI40" s="16"/>
      <c r="AJ40" s="16"/>
      <c r="AK40" s="16"/>
      <c r="AL40" s="16"/>
      <c r="AM40" s="18" t="s">
        <v>21</v>
      </c>
      <c r="AN40" s="15">
        <f t="shared" si="16"/>
        <v>0</v>
      </c>
      <c r="AO40" s="16"/>
      <c r="AP40" s="16"/>
      <c r="AQ40" s="16"/>
      <c r="AR40" s="16"/>
      <c r="AS40" s="19" t="s">
        <v>21</v>
      </c>
      <c r="AT40" s="15">
        <f>[31]Лист1!$R$90</f>
        <v>228</v>
      </c>
      <c r="AU40" s="16">
        <f t="shared" si="17"/>
        <v>57</v>
      </c>
      <c r="AV40" s="16">
        <f t="shared" si="18"/>
        <v>57</v>
      </c>
      <c r="AW40" s="16">
        <f t="shared" si="19"/>
        <v>57</v>
      </c>
      <c r="AX40" s="34">
        <f t="shared" si="26"/>
        <v>57</v>
      </c>
    </row>
    <row r="41" spans="1:50" ht="18.75" x14ac:dyDescent="0.25">
      <c r="A41" s="13">
        <f t="shared" ca="1" si="20"/>
        <v>32</v>
      </c>
      <c r="B41" s="7" t="s">
        <v>52</v>
      </c>
      <c r="C41" s="14" t="s">
        <v>21</v>
      </c>
      <c r="D41" s="15"/>
      <c r="E41" s="16"/>
      <c r="F41" s="16"/>
      <c r="G41" s="16"/>
      <c r="H41" s="16"/>
      <c r="I41" s="17" t="s">
        <v>21</v>
      </c>
      <c r="J41" s="15">
        <f>[32]Лист1!$R$69</f>
        <v>2793</v>
      </c>
      <c r="K41" s="16">
        <f t="shared" si="27"/>
        <v>698</v>
      </c>
      <c r="L41" s="16">
        <f t="shared" si="28"/>
        <v>698</v>
      </c>
      <c r="M41" s="16">
        <f t="shared" si="29"/>
        <v>698</v>
      </c>
      <c r="N41" s="34">
        <f t="shared" si="30"/>
        <v>699</v>
      </c>
      <c r="O41" s="35" t="s">
        <v>21</v>
      </c>
      <c r="P41" s="15">
        <f>[32]Лист1!$R$86</f>
        <v>12825</v>
      </c>
      <c r="Q41" s="16">
        <f>ROUND(P41/4,0)-2</f>
        <v>3204</v>
      </c>
      <c r="R41" s="16">
        <f>ROUND(P41/4,0)-3</f>
        <v>3203</v>
      </c>
      <c r="S41" s="16">
        <f t="shared" si="8"/>
        <v>3206</v>
      </c>
      <c r="T41" s="34">
        <f t="shared" si="23"/>
        <v>3212</v>
      </c>
      <c r="U41" s="17" t="s">
        <v>21</v>
      </c>
      <c r="V41" s="15">
        <f>[32]Лист1!$R$54</f>
        <v>303</v>
      </c>
      <c r="W41" s="16">
        <f t="shared" si="9"/>
        <v>76</v>
      </c>
      <c r="X41" s="16">
        <f t="shared" si="10"/>
        <v>76</v>
      </c>
      <c r="Y41" s="16">
        <f t="shared" si="11"/>
        <v>76</v>
      </c>
      <c r="Z41" s="34">
        <f t="shared" si="24"/>
        <v>75</v>
      </c>
      <c r="AA41" s="18" t="s">
        <v>21</v>
      </c>
      <c r="AB41" s="15">
        <f>[32]Лист1!$R$17</f>
        <v>4592</v>
      </c>
      <c r="AC41" s="16">
        <f>ROUND(AB41/4,0)-3</f>
        <v>1145</v>
      </c>
      <c r="AD41" s="16">
        <f>ROUND(AB41/4,0)-3</f>
        <v>1145</v>
      </c>
      <c r="AE41" s="16">
        <f>ROUND(AB41/4,0)-3</f>
        <v>1145</v>
      </c>
      <c r="AF41" s="34">
        <f t="shared" si="25"/>
        <v>1157</v>
      </c>
      <c r="AG41" s="36" t="s">
        <v>21</v>
      </c>
      <c r="AH41" s="15">
        <f t="shared" si="15"/>
        <v>0</v>
      </c>
      <c r="AI41" s="16"/>
      <c r="AJ41" s="16"/>
      <c r="AK41" s="16"/>
      <c r="AL41" s="16"/>
      <c r="AM41" s="18" t="s">
        <v>21</v>
      </c>
      <c r="AN41" s="15">
        <f>[32]Лист1!$R$49</f>
        <v>230</v>
      </c>
      <c r="AO41" s="16">
        <f>ROUND(AN41/4,0)</f>
        <v>58</v>
      </c>
      <c r="AP41" s="16">
        <f t="shared" ref="AP41" si="45">ROUND(AN41/4,0)</f>
        <v>58</v>
      </c>
      <c r="AQ41" s="16">
        <f t="shared" ref="AQ41" si="46">ROUND(AN41/4,0)</f>
        <v>58</v>
      </c>
      <c r="AR41" s="15">
        <f t="shared" ref="AR41" si="47">AN41-AO41-AP41-AQ41</f>
        <v>56</v>
      </c>
      <c r="AS41" s="19" t="s">
        <v>21</v>
      </c>
      <c r="AT41" s="15">
        <f>[32]Лист1!$R$90</f>
        <v>0</v>
      </c>
      <c r="AU41" s="16">
        <f t="shared" si="17"/>
        <v>0</v>
      </c>
      <c r="AV41" s="16">
        <f t="shared" si="18"/>
        <v>0</v>
      </c>
      <c r="AW41" s="16">
        <f t="shared" si="19"/>
        <v>0</v>
      </c>
      <c r="AX41" s="34">
        <f t="shared" si="26"/>
        <v>0</v>
      </c>
    </row>
    <row r="42" spans="1:50" ht="18.75" x14ac:dyDescent="0.25">
      <c r="A42" s="13">
        <f t="shared" ca="1" si="20"/>
        <v>33</v>
      </c>
      <c r="B42" s="7" t="s">
        <v>53</v>
      </c>
      <c r="C42" s="14" t="s">
        <v>21</v>
      </c>
      <c r="D42" s="15"/>
      <c r="E42" s="16"/>
      <c r="F42" s="16"/>
      <c r="G42" s="16"/>
      <c r="H42" s="16"/>
      <c r="I42" s="17" t="s">
        <v>21</v>
      </c>
      <c r="J42" s="15">
        <f>[33]Лист1!$R$69</f>
        <v>36832</v>
      </c>
      <c r="K42" s="16">
        <f t="shared" si="27"/>
        <v>9208</v>
      </c>
      <c r="L42" s="16">
        <f t="shared" si="28"/>
        <v>9208</v>
      </c>
      <c r="M42" s="16">
        <f t="shared" si="29"/>
        <v>9208</v>
      </c>
      <c r="N42" s="34">
        <f t="shared" si="30"/>
        <v>9208</v>
      </c>
      <c r="O42" s="35" t="s">
        <v>21</v>
      </c>
      <c r="P42" s="15">
        <f>[34]Лист1!$R$86</f>
        <v>10007</v>
      </c>
      <c r="Q42" s="16">
        <f t="shared" si="6"/>
        <v>2502</v>
      </c>
      <c r="R42" s="16">
        <f t="shared" si="7"/>
        <v>2502</v>
      </c>
      <c r="S42" s="16">
        <f t="shared" si="8"/>
        <v>2502</v>
      </c>
      <c r="T42" s="34">
        <f t="shared" si="23"/>
        <v>2501</v>
      </c>
      <c r="U42" s="17" t="s">
        <v>21</v>
      </c>
      <c r="V42" s="15">
        <f>[33]Лист1!$R$54</f>
        <v>39426</v>
      </c>
      <c r="W42" s="16">
        <f t="shared" si="9"/>
        <v>9857</v>
      </c>
      <c r="X42" s="16">
        <f t="shared" si="10"/>
        <v>9857</v>
      </c>
      <c r="Y42" s="16">
        <f t="shared" si="11"/>
        <v>9857</v>
      </c>
      <c r="Z42" s="34">
        <f t="shared" si="24"/>
        <v>9855</v>
      </c>
      <c r="AA42" s="18" t="s">
        <v>21</v>
      </c>
      <c r="AB42" s="15">
        <f>[34]Лист1!$R$17</f>
        <v>564</v>
      </c>
      <c r="AC42" s="16">
        <f t="shared" si="12"/>
        <v>141</v>
      </c>
      <c r="AD42" s="16">
        <f t="shared" si="13"/>
        <v>141</v>
      </c>
      <c r="AE42" s="16">
        <f t="shared" si="14"/>
        <v>141</v>
      </c>
      <c r="AF42" s="34">
        <f t="shared" si="25"/>
        <v>141</v>
      </c>
      <c r="AG42" s="36" t="s">
        <v>21</v>
      </c>
      <c r="AH42" s="15">
        <f t="shared" si="15"/>
        <v>0</v>
      </c>
      <c r="AI42" s="16"/>
      <c r="AJ42" s="16"/>
      <c r="AK42" s="16"/>
      <c r="AL42" s="16"/>
      <c r="AM42" s="18" t="s">
        <v>21</v>
      </c>
      <c r="AN42" s="15">
        <f t="shared" si="16"/>
        <v>0</v>
      </c>
      <c r="AO42" s="16"/>
      <c r="AP42" s="16"/>
      <c r="AQ42" s="16"/>
      <c r="AR42" s="16"/>
      <c r="AS42" s="19" t="s">
        <v>21</v>
      </c>
      <c r="AT42" s="15">
        <f>[34]Лист1!$R$90</f>
        <v>829</v>
      </c>
      <c r="AU42" s="16">
        <f t="shared" si="17"/>
        <v>207</v>
      </c>
      <c r="AV42" s="16">
        <f t="shared" si="18"/>
        <v>207</v>
      </c>
      <c r="AW42" s="16">
        <f t="shared" si="19"/>
        <v>207</v>
      </c>
      <c r="AX42" s="34">
        <f t="shared" si="26"/>
        <v>208</v>
      </c>
    </row>
    <row r="43" spans="1:50" ht="18.75" x14ac:dyDescent="0.25">
      <c r="A43" s="13">
        <f t="shared" ca="1" si="20"/>
        <v>34</v>
      </c>
      <c r="B43" s="7" t="s">
        <v>54</v>
      </c>
      <c r="C43" s="14" t="s">
        <v>21</v>
      </c>
      <c r="D43" s="15"/>
      <c r="E43" s="16"/>
      <c r="F43" s="16"/>
      <c r="G43" s="16"/>
      <c r="H43" s="16"/>
      <c r="I43" s="17" t="s">
        <v>21</v>
      </c>
      <c r="J43" s="15">
        <f>[35]Лист1!$R$69</f>
        <v>20444</v>
      </c>
      <c r="K43" s="16">
        <f t="shared" si="27"/>
        <v>5111</v>
      </c>
      <c r="L43" s="16">
        <f t="shared" si="28"/>
        <v>5111</v>
      </c>
      <c r="M43" s="16">
        <f t="shared" si="29"/>
        <v>5111</v>
      </c>
      <c r="N43" s="34">
        <f t="shared" si="30"/>
        <v>5111</v>
      </c>
      <c r="O43" s="35" t="s">
        <v>21</v>
      </c>
      <c r="P43" s="15">
        <f>[35]Лист1!$R$86</f>
        <v>0</v>
      </c>
      <c r="Q43" s="16">
        <f t="shared" si="6"/>
        <v>0</v>
      </c>
      <c r="R43" s="16">
        <f t="shared" si="7"/>
        <v>0</v>
      </c>
      <c r="S43" s="16">
        <f t="shared" si="8"/>
        <v>0</v>
      </c>
      <c r="T43" s="34">
        <f t="shared" si="23"/>
        <v>0</v>
      </c>
      <c r="U43" s="17" t="s">
        <v>21</v>
      </c>
      <c r="V43" s="15">
        <f>[35]Лист1!$R$54</f>
        <v>384</v>
      </c>
      <c r="W43" s="16">
        <f t="shared" si="9"/>
        <v>96</v>
      </c>
      <c r="X43" s="16">
        <f t="shared" si="10"/>
        <v>96</v>
      </c>
      <c r="Y43" s="16">
        <f t="shared" si="11"/>
        <v>96</v>
      </c>
      <c r="Z43" s="34">
        <f t="shared" si="24"/>
        <v>96</v>
      </c>
      <c r="AA43" s="18" t="s">
        <v>21</v>
      </c>
      <c r="AB43" s="15">
        <f>[35]Лист1!$R$17</f>
        <v>2233</v>
      </c>
      <c r="AC43" s="16">
        <f t="shared" si="12"/>
        <v>558</v>
      </c>
      <c r="AD43" s="16">
        <f t="shared" si="13"/>
        <v>558</v>
      </c>
      <c r="AE43" s="16">
        <f t="shared" si="14"/>
        <v>558</v>
      </c>
      <c r="AF43" s="34">
        <f t="shared" si="25"/>
        <v>559</v>
      </c>
      <c r="AG43" s="36" t="s">
        <v>21</v>
      </c>
      <c r="AH43" s="15">
        <f t="shared" si="15"/>
        <v>0</v>
      </c>
      <c r="AI43" s="16"/>
      <c r="AJ43" s="16"/>
      <c r="AK43" s="16"/>
      <c r="AL43" s="16"/>
      <c r="AM43" s="18" t="s">
        <v>21</v>
      </c>
      <c r="AN43" s="15">
        <f>[35]Лист1!$R$49</f>
        <v>24</v>
      </c>
      <c r="AO43" s="16">
        <f>ROUND(AN43/4,0)</f>
        <v>6</v>
      </c>
      <c r="AP43" s="16">
        <f t="shared" ref="AP43" si="48">ROUND(AN43/4,0)</f>
        <v>6</v>
      </c>
      <c r="AQ43" s="16">
        <f t="shared" ref="AQ43" si="49">ROUND(AN43/4,0)</f>
        <v>6</v>
      </c>
      <c r="AR43" s="16">
        <f t="shared" ref="AR43" si="50">AN43-AO43-AP43-AQ43</f>
        <v>6</v>
      </c>
      <c r="AS43" s="19" t="s">
        <v>21</v>
      </c>
      <c r="AT43" s="15">
        <f>[35]Лист1!$R$90</f>
        <v>458</v>
      </c>
      <c r="AU43" s="16">
        <f>ROUND(AT43/4,0)-5</f>
        <v>110</v>
      </c>
      <c r="AV43" s="16">
        <f>ROUND(AT43/4,0)-5</f>
        <v>110</v>
      </c>
      <c r="AW43" s="16">
        <f>ROUND(AT43/4,0)-4</f>
        <v>111</v>
      </c>
      <c r="AX43" s="34">
        <f t="shared" si="26"/>
        <v>127</v>
      </c>
    </row>
    <row r="44" spans="1:50" ht="18.75" x14ac:dyDescent="0.25">
      <c r="A44" s="13">
        <f t="shared" ca="1" si="20"/>
        <v>35</v>
      </c>
      <c r="B44" s="7" t="s">
        <v>55</v>
      </c>
      <c r="C44" s="14" t="s">
        <v>21</v>
      </c>
      <c r="D44" s="15"/>
      <c r="E44" s="16"/>
      <c r="F44" s="16"/>
      <c r="G44" s="16"/>
      <c r="H44" s="16"/>
      <c r="I44" s="17" t="s">
        <v>21</v>
      </c>
      <c r="J44" s="15">
        <f>[36]Лист1!$R$69</f>
        <v>24961</v>
      </c>
      <c r="K44" s="16">
        <f t="shared" si="27"/>
        <v>6240</v>
      </c>
      <c r="L44" s="16">
        <f t="shared" si="28"/>
        <v>6240</v>
      </c>
      <c r="M44" s="16">
        <f t="shared" si="29"/>
        <v>6240</v>
      </c>
      <c r="N44" s="34">
        <f t="shared" si="30"/>
        <v>6241</v>
      </c>
      <c r="O44" s="35" t="s">
        <v>21</v>
      </c>
      <c r="P44" s="15">
        <f>[36]Лист1!$R$86</f>
        <v>0</v>
      </c>
      <c r="Q44" s="16">
        <f t="shared" si="6"/>
        <v>0</v>
      </c>
      <c r="R44" s="16">
        <f t="shared" si="7"/>
        <v>0</v>
      </c>
      <c r="S44" s="16">
        <f t="shared" si="8"/>
        <v>0</v>
      </c>
      <c r="T44" s="34">
        <f t="shared" si="23"/>
        <v>0</v>
      </c>
      <c r="U44" s="17" t="s">
        <v>21</v>
      </c>
      <c r="V44" s="15">
        <f>[36]Лист1!$R$54</f>
        <v>8176</v>
      </c>
      <c r="W44" s="16">
        <f t="shared" si="9"/>
        <v>2044</v>
      </c>
      <c r="X44" s="16">
        <f t="shared" si="10"/>
        <v>2044</v>
      </c>
      <c r="Y44" s="16">
        <f t="shared" si="11"/>
        <v>2044</v>
      </c>
      <c r="Z44" s="34">
        <f t="shared" si="24"/>
        <v>2044</v>
      </c>
      <c r="AA44" s="18" t="s">
        <v>21</v>
      </c>
      <c r="AB44" s="15">
        <f>[36]Лист1!$R$17</f>
        <v>1753</v>
      </c>
      <c r="AC44" s="16">
        <f t="shared" si="12"/>
        <v>438</v>
      </c>
      <c r="AD44" s="16">
        <f t="shared" si="13"/>
        <v>438</v>
      </c>
      <c r="AE44" s="16">
        <f t="shared" si="14"/>
        <v>438</v>
      </c>
      <c r="AF44" s="34">
        <f t="shared" si="25"/>
        <v>439</v>
      </c>
      <c r="AG44" s="36" t="s">
        <v>21</v>
      </c>
      <c r="AH44" s="15">
        <f t="shared" si="15"/>
        <v>0</v>
      </c>
      <c r="AI44" s="16"/>
      <c r="AJ44" s="16"/>
      <c r="AK44" s="16"/>
      <c r="AL44" s="16"/>
      <c r="AM44" s="18" t="s">
        <v>21</v>
      </c>
      <c r="AN44" s="15">
        <f t="shared" si="16"/>
        <v>0</v>
      </c>
      <c r="AO44" s="16"/>
      <c r="AP44" s="16"/>
      <c r="AQ44" s="16"/>
      <c r="AR44" s="16"/>
      <c r="AS44" s="19" t="s">
        <v>21</v>
      </c>
      <c r="AT44" s="15">
        <f>[36]Лист1!$R$90</f>
        <v>406</v>
      </c>
      <c r="AU44" s="16">
        <f t="shared" si="17"/>
        <v>102</v>
      </c>
      <c r="AV44" s="16">
        <f t="shared" si="18"/>
        <v>102</v>
      </c>
      <c r="AW44" s="16">
        <f t="shared" si="19"/>
        <v>102</v>
      </c>
      <c r="AX44" s="34">
        <f t="shared" si="26"/>
        <v>100</v>
      </c>
    </row>
    <row r="45" spans="1:50" ht="18.75" x14ac:dyDescent="0.25">
      <c r="A45" s="13">
        <f ca="1">#REF!+$A$13</f>
        <v>37</v>
      </c>
      <c r="B45" s="7" t="s">
        <v>56</v>
      </c>
      <c r="C45" s="14" t="s">
        <v>21</v>
      </c>
      <c r="D45" s="15"/>
      <c r="E45" s="20"/>
      <c r="F45" s="20"/>
      <c r="G45" s="20"/>
      <c r="H45" s="20"/>
      <c r="I45" s="17" t="s">
        <v>21</v>
      </c>
      <c r="J45" s="15">
        <f>[37]Лист1!$R$69</f>
        <v>10740</v>
      </c>
      <c r="K45" s="16">
        <f t="shared" si="27"/>
        <v>2685</v>
      </c>
      <c r="L45" s="16">
        <f t="shared" si="28"/>
        <v>2685</v>
      </c>
      <c r="M45" s="16">
        <f t="shared" si="29"/>
        <v>2685</v>
      </c>
      <c r="N45" s="34">
        <f t="shared" si="30"/>
        <v>2685</v>
      </c>
      <c r="O45" s="35" t="s">
        <v>21</v>
      </c>
      <c r="P45" s="15">
        <f>[37]Лист1!$R$86</f>
        <v>2448</v>
      </c>
      <c r="Q45" s="16">
        <f t="shared" si="6"/>
        <v>612</v>
      </c>
      <c r="R45" s="16">
        <f t="shared" si="7"/>
        <v>612</v>
      </c>
      <c r="S45" s="16">
        <f t="shared" si="8"/>
        <v>612</v>
      </c>
      <c r="T45" s="34">
        <f t="shared" si="23"/>
        <v>612</v>
      </c>
      <c r="U45" s="17" t="s">
        <v>21</v>
      </c>
      <c r="V45" s="15">
        <f>[37]Лист1!$R$54</f>
        <v>10156</v>
      </c>
      <c r="W45" s="16">
        <f t="shared" si="9"/>
        <v>2539</v>
      </c>
      <c r="X45" s="16">
        <f t="shared" si="10"/>
        <v>2539</v>
      </c>
      <c r="Y45" s="16">
        <f t="shared" si="11"/>
        <v>2539</v>
      </c>
      <c r="Z45" s="34">
        <f t="shared" si="24"/>
        <v>2539</v>
      </c>
      <c r="AA45" s="18" t="s">
        <v>21</v>
      </c>
      <c r="AB45" s="15">
        <f>[37]Лист1!$R$17</f>
        <v>0</v>
      </c>
      <c r="AC45" s="16">
        <f t="shared" si="12"/>
        <v>0</v>
      </c>
      <c r="AD45" s="16">
        <f t="shared" si="13"/>
        <v>0</v>
      </c>
      <c r="AE45" s="16">
        <f t="shared" si="14"/>
        <v>0</v>
      </c>
      <c r="AF45" s="34">
        <f t="shared" si="25"/>
        <v>0</v>
      </c>
      <c r="AG45" s="36" t="s">
        <v>21</v>
      </c>
      <c r="AH45" s="15">
        <f t="shared" si="15"/>
        <v>0</v>
      </c>
      <c r="AI45" s="20"/>
      <c r="AJ45" s="20"/>
      <c r="AK45" s="20"/>
      <c r="AL45" s="20"/>
      <c r="AM45" s="18" t="s">
        <v>21</v>
      </c>
      <c r="AN45" s="15">
        <f t="shared" si="16"/>
        <v>0</v>
      </c>
      <c r="AO45" s="20"/>
      <c r="AP45" s="20"/>
      <c r="AQ45" s="20"/>
      <c r="AR45" s="20"/>
      <c r="AS45" s="19" t="s">
        <v>21</v>
      </c>
      <c r="AT45" s="15">
        <f>[37]Лист1!$R$90</f>
        <v>258</v>
      </c>
      <c r="AU45" s="16">
        <f t="shared" si="17"/>
        <v>65</v>
      </c>
      <c r="AV45" s="16">
        <f t="shared" si="18"/>
        <v>65</v>
      </c>
      <c r="AW45" s="16">
        <f t="shared" si="19"/>
        <v>65</v>
      </c>
      <c r="AX45" s="34">
        <f t="shared" si="26"/>
        <v>63</v>
      </c>
    </row>
    <row r="46" spans="1:50" ht="18.75" x14ac:dyDescent="0.25">
      <c r="A46" s="13">
        <f ca="1">#REF!+$A$13</f>
        <v>39</v>
      </c>
      <c r="B46" s="7" t="s">
        <v>57</v>
      </c>
      <c r="C46" s="14" t="s">
        <v>21</v>
      </c>
      <c r="D46" s="15"/>
      <c r="E46" s="16"/>
      <c r="F46" s="16"/>
      <c r="G46" s="16"/>
      <c r="H46" s="16"/>
      <c r="I46" s="17" t="s">
        <v>21</v>
      </c>
      <c r="J46" s="15">
        <f>[38]Лист1!$R$69</f>
        <v>17284</v>
      </c>
      <c r="K46" s="16">
        <f t="shared" si="27"/>
        <v>4321</v>
      </c>
      <c r="L46" s="16">
        <f t="shared" si="28"/>
        <v>4321</v>
      </c>
      <c r="M46" s="16">
        <f t="shared" si="29"/>
        <v>4321</v>
      </c>
      <c r="N46" s="34">
        <f t="shared" si="30"/>
        <v>4321</v>
      </c>
      <c r="O46" s="35" t="s">
        <v>21</v>
      </c>
      <c r="P46" s="15">
        <f>[38]Лист1!$R$86</f>
        <v>3939</v>
      </c>
      <c r="Q46" s="16">
        <f t="shared" si="6"/>
        <v>985</v>
      </c>
      <c r="R46" s="16">
        <f t="shared" si="7"/>
        <v>985</v>
      </c>
      <c r="S46" s="16">
        <f t="shared" si="8"/>
        <v>985</v>
      </c>
      <c r="T46" s="34">
        <f t="shared" si="23"/>
        <v>984</v>
      </c>
      <c r="U46" s="17" t="s">
        <v>21</v>
      </c>
      <c r="V46" s="15">
        <f>[38]Лист1!$R$54</f>
        <v>16344</v>
      </c>
      <c r="W46" s="16">
        <f t="shared" si="9"/>
        <v>4086</v>
      </c>
      <c r="X46" s="16">
        <f t="shared" si="10"/>
        <v>4086</v>
      </c>
      <c r="Y46" s="16">
        <f t="shared" si="11"/>
        <v>4086</v>
      </c>
      <c r="Z46" s="34">
        <f t="shared" si="24"/>
        <v>4086</v>
      </c>
      <c r="AA46" s="18" t="s">
        <v>21</v>
      </c>
      <c r="AB46" s="15">
        <f>[38]Лист1!$R$17</f>
        <v>0</v>
      </c>
      <c r="AC46" s="16">
        <f t="shared" si="12"/>
        <v>0</v>
      </c>
      <c r="AD46" s="16">
        <f t="shared" si="13"/>
        <v>0</v>
      </c>
      <c r="AE46" s="16">
        <f t="shared" si="14"/>
        <v>0</v>
      </c>
      <c r="AF46" s="34">
        <f t="shared" si="25"/>
        <v>0</v>
      </c>
      <c r="AG46" s="36" t="s">
        <v>21</v>
      </c>
      <c r="AH46" s="15">
        <f t="shared" si="15"/>
        <v>0</v>
      </c>
      <c r="AI46" s="16"/>
      <c r="AJ46" s="16"/>
      <c r="AK46" s="16"/>
      <c r="AL46" s="16"/>
      <c r="AM46" s="18" t="s">
        <v>21</v>
      </c>
      <c r="AN46" s="15">
        <f t="shared" si="16"/>
        <v>0</v>
      </c>
      <c r="AO46" s="16"/>
      <c r="AP46" s="16"/>
      <c r="AQ46" s="16"/>
      <c r="AR46" s="16"/>
      <c r="AS46" s="19" t="s">
        <v>21</v>
      </c>
      <c r="AT46" s="15">
        <f>[38]Лист1!$R$90</f>
        <v>320</v>
      </c>
      <c r="AU46" s="16">
        <f t="shared" si="17"/>
        <v>80</v>
      </c>
      <c r="AV46" s="16">
        <f t="shared" si="18"/>
        <v>80</v>
      </c>
      <c r="AW46" s="16">
        <f t="shared" si="19"/>
        <v>80</v>
      </c>
      <c r="AX46" s="34">
        <f t="shared" si="26"/>
        <v>80</v>
      </c>
    </row>
    <row r="47" spans="1:50" ht="18.75" x14ac:dyDescent="0.3">
      <c r="A47" s="13">
        <f t="shared" ca="1" si="20"/>
        <v>40</v>
      </c>
      <c r="B47" s="7" t="s">
        <v>58</v>
      </c>
      <c r="C47" s="14" t="s">
        <v>21</v>
      </c>
      <c r="D47" s="15"/>
      <c r="E47" s="22"/>
      <c r="F47" s="22"/>
      <c r="G47" s="22"/>
      <c r="H47" s="22"/>
      <c r="I47" s="17" t="s">
        <v>21</v>
      </c>
      <c r="J47" s="15">
        <f>[39]Лист1!$R$69</f>
        <v>5754</v>
      </c>
      <c r="K47" s="16">
        <f t="shared" si="27"/>
        <v>1439</v>
      </c>
      <c r="L47" s="16">
        <f t="shared" si="28"/>
        <v>1439</v>
      </c>
      <c r="M47" s="16">
        <f t="shared" si="29"/>
        <v>1439</v>
      </c>
      <c r="N47" s="34">
        <f t="shared" si="30"/>
        <v>1437</v>
      </c>
      <c r="O47" s="35" t="s">
        <v>21</v>
      </c>
      <c r="P47" s="15">
        <f>[39]Лист1!$R$86</f>
        <v>1311</v>
      </c>
      <c r="Q47" s="16">
        <f t="shared" si="6"/>
        <v>328</v>
      </c>
      <c r="R47" s="16">
        <f t="shared" si="7"/>
        <v>328</v>
      </c>
      <c r="S47" s="16">
        <f t="shared" si="8"/>
        <v>328</v>
      </c>
      <c r="T47" s="34">
        <f t="shared" si="23"/>
        <v>327</v>
      </c>
      <c r="U47" s="17" t="s">
        <v>21</v>
      </c>
      <c r="V47" s="15">
        <f>[39]Лист1!$R$54</f>
        <v>5441</v>
      </c>
      <c r="W47" s="16">
        <f t="shared" si="9"/>
        <v>1360</v>
      </c>
      <c r="X47" s="16">
        <f t="shared" si="10"/>
        <v>1360</v>
      </c>
      <c r="Y47" s="16">
        <f t="shared" si="11"/>
        <v>1360</v>
      </c>
      <c r="Z47" s="34">
        <f t="shared" si="24"/>
        <v>1361</v>
      </c>
      <c r="AA47" s="18" t="s">
        <v>21</v>
      </c>
      <c r="AB47" s="15">
        <f>[39]Лист1!$R$17</f>
        <v>0</v>
      </c>
      <c r="AC47" s="16">
        <f t="shared" si="12"/>
        <v>0</v>
      </c>
      <c r="AD47" s="16">
        <f t="shared" si="13"/>
        <v>0</v>
      </c>
      <c r="AE47" s="16">
        <f t="shared" si="14"/>
        <v>0</v>
      </c>
      <c r="AF47" s="34">
        <f t="shared" si="25"/>
        <v>0</v>
      </c>
      <c r="AG47" s="36" t="s">
        <v>21</v>
      </c>
      <c r="AH47" s="15">
        <f t="shared" si="15"/>
        <v>0</v>
      </c>
      <c r="AI47" s="22"/>
      <c r="AJ47" s="22"/>
      <c r="AK47" s="22"/>
      <c r="AL47" s="22"/>
      <c r="AM47" s="18" t="s">
        <v>21</v>
      </c>
      <c r="AN47" s="15">
        <f t="shared" si="16"/>
        <v>0</v>
      </c>
      <c r="AO47" s="22"/>
      <c r="AP47" s="22"/>
      <c r="AQ47" s="22"/>
      <c r="AR47" s="22"/>
      <c r="AS47" s="19" t="s">
        <v>21</v>
      </c>
      <c r="AT47" s="15">
        <f>[39]Лист1!$R$90</f>
        <v>157</v>
      </c>
      <c r="AU47" s="16">
        <f t="shared" si="17"/>
        <v>39</v>
      </c>
      <c r="AV47" s="16">
        <f t="shared" si="18"/>
        <v>39</v>
      </c>
      <c r="AW47" s="16">
        <f t="shared" si="19"/>
        <v>39</v>
      </c>
      <c r="AX47" s="34">
        <f t="shared" si="26"/>
        <v>40</v>
      </c>
    </row>
    <row r="48" spans="1:50" ht="18.75" x14ac:dyDescent="0.3">
      <c r="A48" s="13">
        <f t="shared" ca="1" si="20"/>
        <v>41</v>
      </c>
      <c r="B48" s="7" t="s">
        <v>59</v>
      </c>
      <c r="C48" s="14" t="s">
        <v>21</v>
      </c>
      <c r="D48" s="15"/>
      <c r="E48" s="22"/>
      <c r="F48" s="22"/>
      <c r="G48" s="22"/>
      <c r="H48" s="22"/>
      <c r="I48" s="17" t="s">
        <v>21</v>
      </c>
      <c r="J48" s="15">
        <f>[40]Лист1!$R$69</f>
        <v>6868</v>
      </c>
      <c r="K48" s="16">
        <f t="shared" si="27"/>
        <v>1717</v>
      </c>
      <c r="L48" s="16">
        <f t="shared" si="28"/>
        <v>1717</v>
      </c>
      <c r="M48" s="16">
        <f t="shared" si="29"/>
        <v>1717</v>
      </c>
      <c r="N48" s="34">
        <f t="shared" si="30"/>
        <v>1717</v>
      </c>
      <c r="O48" s="35" t="s">
        <v>21</v>
      </c>
      <c r="P48" s="15">
        <f>[40]Лист1!$R$86</f>
        <v>1565</v>
      </c>
      <c r="Q48" s="16">
        <f t="shared" si="6"/>
        <v>391</v>
      </c>
      <c r="R48" s="16">
        <f t="shared" si="7"/>
        <v>391</v>
      </c>
      <c r="S48" s="16">
        <f t="shared" si="8"/>
        <v>391</v>
      </c>
      <c r="T48" s="34">
        <f t="shared" si="23"/>
        <v>392</v>
      </c>
      <c r="U48" s="17" t="s">
        <v>21</v>
      </c>
      <c r="V48" s="15">
        <f>[40]Лист1!$R$54</f>
        <v>6494</v>
      </c>
      <c r="W48" s="16">
        <f t="shared" si="9"/>
        <v>1624</v>
      </c>
      <c r="X48" s="16">
        <f t="shared" si="10"/>
        <v>1624</v>
      </c>
      <c r="Y48" s="16">
        <f t="shared" si="11"/>
        <v>1624</v>
      </c>
      <c r="Z48" s="34">
        <f t="shared" si="24"/>
        <v>1622</v>
      </c>
      <c r="AA48" s="18" t="s">
        <v>21</v>
      </c>
      <c r="AB48" s="15">
        <f>[40]Лист1!$R$17</f>
        <v>0</v>
      </c>
      <c r="AC48" s="16">
        <f t="shared" si="12"/>
        <v>0</v>
      </c>
      <c r="AD48" s="16">
        <f t="shared" si="13"/>
        <v>0</v>
      </c>
      <c r="AE48" s="16">
        <f t="shared" si="14"/>
        <v>0</v>
      </c>
      <c r="AF48" s="34">
        <f t="shared" si="25"/>
        <v>0</v>
      </c>
      <c r="AG48" s="36" t="s">
        <v>21</v>
      </c>
      <c r="AH48" s="15">
        <f t="shared" si="15"/>
        <v>0</v>
      </c>
      <c r="AI48" s="22"/>
      <c r="AJ48" s="22"/>
      <c r="AK48" s="22"/>
      <c r="AL48" s="22"/>
      <c r="AM48" s="18" t="s">
        <v>21</v>
      </c>
      <c r="AN48" s="15">
        <f t="shared" si="16"/>
        <v>0</v>
      </c>
      <c r="AO48" s="22"/>
      <c r="AP48" s="22"/>
      <c r="AQ48" s="22"/>
      <c r="AR48" s="22"/>
      <c r="AS48" s="19" t="s">
        <v>21</v>
      </c>
      <c r="AT48" s="15">
        <f>[40]Лист1!$R$90</f>
        <v>82</v>
      </c>
      <c r="AU48" s="16">
        <f t="shared" si="17"/>
        <v>21</v>
      </c>
      <c r="AV48" s="16">
        <f t="shared" si="18"/>
        <v>21</v>
      </c>
      <c r="AW48" s="16">
        <f t="shared" si="19"/>
        <v>21</v>
      </c>
      <c r="AX48" s="34">
        <f t="shared" si="26"/>
        <v>19</v>
      </c>
    </row>
    <row r="49" spans="1:50" ht="18.75" x14ac:dyDescent="0.3">
      <c r="A49" s="13">
        <f t="shared" ca="1" si="20"/>
        <v>42</v>
      </c>
      <c r="B49" s="7" t="s">
        <v>60</v>
      </c>
      <c r="C49" s="14" t="s">
        <v>21</v>
      </c>
      <c r="D49" s="15"/>
      <c r="E49" s="22"/>
      <c r="F49" s="22"/>
      <c r="G49" s="22"/>
      <c r="H49" s="22"/>
      <c r="I49" s="17" t="s">
        <v>21</v>
      </c>
      <c r="J49" s="15">
        <f>[41]Лист1!$R$69</f>
        <v>15717</v>
      </c>
      <c r="K49" s="16">
        <f t="shared" si="27"/>
        <v>3929</v>
      </c>
      <c r="L49" s="16">
        <f t="shared" si="28"/>
        <v>3929</v>
      </c>
      <c r="M49" s="16">
        <f t="shared" si="29"/>
        <v>3929</v>
      </c>
      <c r="N49" s="34">
        <f t="shared" si="30"/>
        <v>3930</v>
      </c>
      <c r="O49" s="35" t="s">
        <v>21</v>
      </c>
      <c r="P49" s="15">
        <f>[41]Лист1!$R$86</f>
        <v>4969</v>
      </c>
      <c r="Q49" s="16">
        <f t="shared" si="6"/>
        <v>1242</v>
      </c>
      <c r="R49" s="16">
        <f t="shared" si="7"/>
        <v>1242</v>
      </c>
      <c r="S49" s="16">
        <f t="shared" si="8"/>
        <v>1242</v>
      </c>
      <c r="T49" s="34">
        <f t="shared" si="23"/>
        <v>1243</v>
      </c>
      <c r="U49" s="17" t="s">
        <v>21</v>
      </c>
      <c r="V49" s="15">
        <f>[41]Лист1!$R$54</f>
        <v>10269</v>
      </c>
      <c r="W49" s="16">
        <f t="shared" si="9"/>
        <v>2567</v>
      </c>
      <c r="X49" s="16">
        <f t="shared" si="10"/>
        <v>2567</v>
      </c>
      <c r="Y49" s="16">
        <f t="shared" si="11"/>
        <v>2567</v>
      </c>
      <c r="Z49" s="34">
        <f t="shared" si="24"/>
        <v>2568</v>
      </c>
      <c r="AA49" s="18" t="s">
        <v>21</v>
      </c>
      <c r="AB49" s="15">
        <f>[42]Лист1!$R$17</f>
        <v>0</v>
      </c>
      <c r="AC49" s="16">
        <f t="shared" si="12"/>
        <v>0</v>
      </c>
      <c r="AD49" s="16">
        <f t="shared" si="13"/>
        <v>0</v>
      </c>
      <c r="AE49" s="16">
        <f t="shared" si="14"/>
        <v>0</v>
      </c>
      <c r="AF49" s="34">
        <f t="shared" si="25"/>
        <v>0</v>
      </c>
      <c r="AG49" s="36" t="s">
        <v>21</v>
      </c>
      <c r="AH49" s="15">
        <f t="shared" si="15"/>
        <v>0</v>
      </c>
      <c r="AI49" s="22"/>
      <c r="AJ49" s="22"/>
      <c r="AK49" s="22"/>
      <c r="AL49" s="22"/>
      <c r="AM49" s="18" t="s">
        <v>21</v>
      </c>
      <c r="AN49" s="15">
        <f t="shared" si="16"/>
        <v>0</v>
      </c>
      <c r="AO49" s="22"/>
      <c r="AP49" s="22"/>
      <c r="AQ49" s="22"/>
      <c r="AR49" s="22"/>
      <c r="AS49" s="19" t="s">
        <v>21</v>
      </c>
      <c r="AT49" s="15">
        <f>[42]Лист1!$R$90</f>
        <v>294</v>
      </c>
      <c r="AU49" s="16">
        <f t="shared" si="17"/>
        <v>74</v>
      </c>
      <c r="AV49" s="16">
        <f t="shared" si="18"/>
        <v>74</v>
      </c>
      <c r="AW49" s="16">
        <f t="shared" si="19"/>
        <v>74</v>
      </c>
      <c r="AX49" s="34">
        <f t="shared" si="26"/>
        <v>72</v>
      </c>
    </row>
    <row r="50" spans="1:50" ht="18.75" x14ac:dyDescent="0.3">
      <c r="A50" s="13">
        <f t="shared" ca="1" si="20"/>
        <v>43</v>
      </c>
      <c r="B50" s="7" t="s">
        <v>61</v>
      </c>
      <c r="C50" s="14" t="s">
        <v>21</v>
      </c>
      <c r="D50" s="15"/>
      <c r="E50" s="22"/>
      <c r="F50" s="22"/>
      <c r="G50" s="22"/>
      <c r="H50" s="22"/>
      <c r="I50" s="17" t="s">
        <v>21</v>
      </c>
      <c r="J50" s="15">
        <f>[43]Лист1!$R$69</f>
        <v>11691</v>
      </c>
      <c r="K50" s="16">
        <f t="shared" si="27"/>
        <v>2923</v>
      </c>
      <c r="L50" s="16">
        <f t="shared" si="28"/>
        <v>2923</v>
      </c>
      <c r="M50" s="16">
        <f t="shared" si="29"/>
        <v>2923</v>
      </c>
      <c r="N50" s="34">
        <f t="shared" si="30"/>
        <v>2922</v>
      </c>
      <c r="O50" s="35" t="s">
        <v>21</v>
      </c>
      <c r="P50" s="15">
        <f>[43]Лист1!$R$86</f>
        <v>2664</v>
      </c>
      <c r="Q50" s="16">
        <f t="shared" si="6"/>
        <v>666</v>
      </c>
      <c r="R50" s="16">
        <f t="shared" si="7"/>
        <v>666</v>
      </c>
      <c r="S50" s="16">
        <f t="shared" si="8"/>
        <v>666</v>
      </c>
      <c r="T50" s="34">
        <f t="shared" si="23"/>
        <v>666</v>
      </c>
      <c r="U50" s="17" t="s">
        <v>21</v>
      </c>
      <c r="V50" s="15">
        <f>[43]Лист1!$R$54</f>
        <v>11055</v>
      </c>
      <c r="W50" s="16">
        <f t="shared" si="9"/>
        <v>2764</v>
      </c>
      <c r="X50" s="16">
        <f t="shared" si="10"/>
        <v>2764</v>
      </c>
      <c r="Y50" s="16">
        <f t="shared" si="11"/>
        <v>2764</v>
      </c>
      <c r="Z50" s="34">
        <f t="shared" si="24"/>
        <v>2763</v>
      </c>
      <c r="AA50" s="18" t="s">
        <v>21</v>
      </c>
      <c r="AB50" s="15">
        <f>[43]Лист1!$R$17</f>
        <v>0</v>
      </c>
      <c r="AC50" s="16">
        <f t="shared" si="12"/>
        <v>0</v>
      </c>
      <c r="AD50" s="16">
        <f t="shared" si="13"/>
        <v>0</v>
      </c>
      <c r="AE50" s="16">
        <f t="shared" si="14"/>
        <v>0</v>
      </c>
      <c r="AF50" s="34">
        <f t="shared" si="25"/>
        <v>0</v>
      </c>
      <c r="AG50" s="36" t="s">
        <v>21</v>
      </c>
      <c r="AH50" s="15">
        <f t="shared" si="15"/>
        <v>0</v>
      </c>
      <c r="AI50" s="22"/>
      <c r="AJ50" s="22"/>
      <c r="AK50" s="22"/>
      <c r="AL50" s="22"/>
      <c r="AM50" s="18" t="s">
        <v>21</v>
      </c>
      <c r="AN50" s="15">
        <f t="shared" si="16"/>
        <v>0</v>
      </c>
      <c r="AO50" s="22"/>
      <c r="AP50" s="22"/>
      <c r="AQ50" s="22"/>
      <c r="AR50" s="22"/>
      <c r="AS50" s="19" t="s">
        <v>21</v>
      </c>
      <c r="AT50" s="15">
        <f>[43]Лист1!$R$90</f>
        <v>132</v>
      </c>
      <c r="AU50" s="16">
        <f t="shared" si="17"/>
        <v>33</v>
      </c>
      <c r="AV50" s="16">
        <f t="shared" si="18"/>
        <v>33</v>
      </c>
      <c r="AW50" s="16">
        <f t="shared" si="19"/>
        <v>33</v>
      </c>
      <c r="AX50" s="34">
        <f t="shared" si="26"/>
        <v>33</v>
      </c>
    </row>
    <row r="51" spans="1:50" ht="18.75" x14ac:dyDescent="0.3">
      <c r="A51" s="13">
        <f t="shared" ca="1" si="20"/>
        <v>44</v>
      </c>
      <c r="B51" s="7" t="s">
        <v>62</v>
      </c>
      <c r="C51" s="14" t="s">
        <v>21</v>
      </c>
      <c r="D51" s="15"/>
      <c r="E51" s="22"/>
      <c r="F51" s="22"/>
      <c r="G51" s="22"/>
      <c r="H51" s="22"/>
      <c r="I51" s="17" t="s">
        <v>21</v>
      </c>
      <c r="J51" s="15">
        <f>[44]Лист1!$R$69</f>
        <v>18037</v>
      </c>
      <c r="K51" s="16">
        <f t="shared" si="27"/>
        <v>4509</v>
      </c>
      <c r="L51" s="16">
        <f t="shared" si="28"/>
        <v>4509</v>
      </c>
      <c r="M51" s="16">
        <f t="shared" si="29"/>
        <v>4509</v>
      </c>
      <c r="N51" s="34">
        <f t="shared" si="30"/>
        <v>4510</v>
      </c>
      <c r="O51" s="35" t="s">
        <v>21</v>
      </c>
      <c r="P51" s="15">
        <f>[44]Лист1!$R$86</f>
        <v>0</v>
      </c>
      <c r="Q51" s="16">
        <f t="shared" si="6"/>
        <v>0</v>
      </c>
      <c r="R51" s="16">
        <f t="shared" si="7"/>
        <v>0</v>
      </c>
      <c r="S51" s="16">
        <f t="shared" si="8"/>
        <v>0</v>
      </c>
      <c r="T51" s="34">
        <f t="shared" si="23"/>
        <v>0</v>
      </c>
      <c r="U51" s="17" t="s">
        <v>21</v>
      </c>
      <c r="V51" s="15">
        <f>[44]Лист1!$R$54</f>
        <v>3860</v>
      </c>
      <c r="W51" s="16">
        <f t="shared" si="9"/>
        <v>965</v>
      </c>
      <c r="X51" s="16">
        <f t="shared" si="10"/>
        <v>965</v>
      </c>
      <c r="Y51" s="16">
        <f t="shared" si="11"/>
        <v>965</v>
      </c>
      <c r="Z51" s="34">
        <f t="shared" si="24"/>
        <v>965</v>
      </c>
      <c r="AA51" s="18" t="s">
        <v>21</v>
      </c>
      <c r="AB51" s="15">
        <f>[44]Лист1!$R$17</f>
        <v>0</v>
      </c>
      <c r="AC51" s="16">
        <f t="shared" si="12"/>
        <v>0</v>
      </c>
      <c r="AD51" s="16">
        <f t="shared" si="13"/>
        <v>0</v>
      </c>
      <c r="AE51" s="16">
        <f t="shared" si="14"/>
        <v>0</v>
      </c>
      <c r="AF51" s="34">
        <f t="shared" si="25"/>
        <v>0</v>
      </c>
      <c r="AG51" s="36" t="s">
        <v>21</v>
      </c>
      <c r="AH51" s="15">
        <f t="shared" si="15"/>
        <v>0</v>
      </c>
      <c r="AI51" s="22"/>
      <c r="AJ51" s="22"/>
      <c r="AK51" s="22"/>
      <c r="AL51" s="22"/>
      <c r="AM51" s="18" t="s">
        <v>21</v>
      </c>
      <c r="AN51" s="15">
        <f t="shared" si="16"/>
        <v>0</v>
      </c>
      <c r="AO51" s="22"/>
      <c r="AP51" s="22"/>
      <c r="AQ51" s="22"/>
      <c r="AR51" s="22"/>
      <c r="AS51" s="19" t="s">
        <v>21</v>
      </c>
      <c r="AT51" s="15">
        <f>[44]Лист1!$R$90</f>
        <v>0</v>
      </c>
      <c r="AU51" s="16">
        <f t="shared" si="17"/>
        <v>0</v>
      </c>
      <c r="AV51" s="16">
        <f t="shared" si="18"/>
        <v>0</v>
      </c>
      <c r="AW51" s="16">
        <f t="shared" si="19"/>
        <v>0</v>
      </c>
      <c r="AX51" s="34">
        <f t="shared" si="26"/>
        <v>0</v>
      </c>
    </row>
    <row r="52" spans="1:50" ht="18.75" x14ac:dyDescent="0.3">
      <c r="A52" s="13">
        <f t="shared" ca="1" si="20"/>
        <v>45</v>
      </c>
      <c r="B52" s="7" t="s">
        <v>63</v>
      </c>
      <c r="C52" s="14" t="s">
        <v>21</v>
      </c>
      <c r="D52" s="15"/>
      <c r="E52" s="22"/>
      <c r="F52" s="22"/>
      <c r="G52" s="22"/>
      <c r="H52" s="22"/>
      <c r="I52" s="17" t="s">
        <v>21</v>
      </c>
      <c r="J52" s="15">
        <f>[45]Лист1!$R$69</f>
        <v>30594</v>
      </c>
      <c r="K52" s="16">
        <f t="shared" si="27"/>
        <v>7649</v>
      </c>
      <c r="L52" s="16">
        <f t="shared" si="28"/>
        <v>7649</v>
      </c>
      <c r="M52" s="16">
        <f t="shared" si="29"/>
        <v>7649</v>
      </c>
      <c r="N52" s="34">
        <f t="shared" si="30"/>
        <v>7647</v>
      </c>
      <c r="O52" s="35" t="s">
        <v>21</v>
      </c>
      <c r="P52" s="15">
        <f>[45]Лист1!$R$86</f>
        <v>0</v>
      </c>
      <c r="Q52" s="16">
        <f t="shared" si="6"/>
        <v>0</v>
      </c>
      <c r="R52" s="16">
        <f t="shared" si="7"/>
        <v>0</v>
      </c>
      <c r="S52" s="16">
        <f t="shared" si="8"/>
        <v>0</v>
      </c>
      <c r="T52" s="34">
        <f t="shared" si="23"/>
        <v>0</v>
      </c>
      <c r="U52" s="17" t="s">
        <v>21</v>
      </c>
      <c r="V52" s="15">
        <f>[45]Лист1!R54</f>
        <v>4818</v>
      </c>
      <c r="W52" s="16">
        <f t="shared" si="9"/>
        <v>1205</v>
      </c>
      <c r="X52" s="16">
        <f t="shared" si="10"/>
        <v>1205</v>
      </c>
      <c r="Y52" s="16">
        <f>ROUND(V52/4,0)</f>
        <v>1205</v>
      </c>
      <c r="Z52" s="34">
        <f t="shared" si="24"/>
        <v>1203</v>
      </c>
      <c r="AA52" s="18" t="s">
        <v>21</v>
      </c>
      <c r="AB52" s="15">
        <f>[45]Лист1!$R$17</f>
        <v>0</v>
      </c>
      <c r="AC52" s="16">
        <f t="shared" si="12"/>
        <v>0</v>
      </c>
      <c r="AD52" s="16">
        <f t="shared" si="13"/>
        <v>0</v>
      </c>
      <c r="AE52" s="16">
        <f t="shared" si="14"/>
        <v>0</v>
      </c>
      <c r="AF52" s="34">
        <f t="shared" si="25"/>
        <v>0</v>
      </c>
      <c r="AG52" s="36" t="s">
        <v>21</v>
      </c>
      <c r="AH52" s="15">
        <f t="shared" si="15"/>
        <v>0</v>
      </c>
      <c r="AI52" s="22"/>
      <c r="AJ52" s="22"/>
      <c r="AK52" s="22"/>
      <c r="AL52" s="22"/>
      <c r="AM52" s="18" t="s">
        <v>21</v>
      </c>
      <c r="AN52" s="15">
        <f t="shared" si="16"/>
        <v>0</v>
      </c>
      <c r="AO52" s="22"/>
      <c r="AP52" s="22"/>
      <c r="AQ52" s="22"/>
      <c r="AR52" s="22"/>
      <c r="AS52" s="19" t="s">
        <v>21</v>
      </c>
      <c r="AT52" s="15">
        <f>[45]Лист1!$R$90</f>
        <v>0</v>
      </c>
      <c r="AU52" s="16">
        <f t="shared" si="17"/>
        <v>0</v>
      </c>
      <c r="AV52" s="16">
        <f t="shared" si="18"/>
        <v>0</v>
      </c>
      <c r="AW52" s="16">
        <f t="shared" si="19"/>
        <v>0</v>
      </c>
      <c r="AX52" s="34">
        <f t="shared" si="26"/>
        <v>0</v>
      </c>
    </row>
    <row r="53" spans="1:50" ht="18.75" x14ac:dyDescent="0.3">
      <c r="A53" s="13">
        <f t="shared" ca="1" si="20"/>
        <v>46</v>
      </c>
      <c r="B53" s="7" t="s">
        <v>64</v>
      </c>
      <c r="C53" s="14" t="s">
        <v>21</v>
      </c>
      <c r="D53" s="15"/>
      <c r="E53" s="22"/>
      <c r="F53" s="22"/>
      <c r="G53" s="22"/>
      <c r="H53" s="22"/>
      <c r="I53" s="17" t="s">
        <v>21</v>
      </c>
      <c r="J53" s="15">
        <f>[46]Лист1!$R$69</f>
        <v>2734</v>
      </c>
      <c r="K53" s="16">
        <f t="shared" si="27"/>
        <v>684</v>
      </c>
      <c r="L53" s="16">
        <f t="shared" si="28"/>
        <v>684</v>
      </c>
      <c r="M53" s="16">
        <f t="shared" si="29"/>
        <v>684</v>
      </c>
      <c r="N53" s="34">
        <f t="shared" si="30"/>
        <v>682</v>
      </c>
      <c r="O53" s="35" t="s">
        <v>21</v>
      </c>
      <c r="P53" s="15">
        <f>[46]Лист1!$R$86</f>
        <v>0</v>
      </c>
      <c r="Q53" s="16">
        <f t="shared" si="6"/>
        <v>0</v>
      </c>
      <c r="R53" s="16">
        <f t="shared" si="7"/>
        <v>0</v>
      </c>
      <c r="S53" s="16">
        <f t="shared" si="8"/>
        <v>0</v>
      </c>
      <c r="T53" s="34">
        <f t="shared" si="23"/>
        <v>0</v>
      </c>
      <c r="U53" s="17" t="s">
        <v>21</v>
      </c>
      <c r="V53" s="15">
        <f>[46]Лист1!$R$54</f>
        <v>161</v>
      </c>
      <c r="W53" s="16">
        <f t="shared" si="9"/>
        <v>40</v>
      </c>
      <c r="X53" s="16">
        <f t="shared" si="10"/>
        <v>40</v>
      </c>
      <c r="Y53" s="16">
        <f t="shared" si="11"/>
        <v>40</v>
      </c>
      <c r="Z53" s="34">
        <f t="shared" si="24"/>
        <v>41</v>
      </c>
      <c r="AA53" s="18" t="s">
        <v>21</v>
      </c>
      <c r="AB53" s="15">
        <f>[46]Лист1!$R$17</f>
        <v>0</v>
      </c>
      <c r="AC53" s="16">
        <f t="shared" si="12"/>
        <v>0</v>
      </c>
      <c r="AD53" s="16">
        <f t="shared" si="13"/>
        <v>0</v>
      </c>
      <c r="AE53" s="16">
        <f t="shared" si="14"/>
        <v>0</v>
      </c>
      <c r="AF53" s="34">
        <f t="shared" si="25"/>
        <v>0</v>
      </c>
      <c r="AG53" s="36" t="s">
        <v>21</v>
      </c>
      <c r="AH53" s="15">
        <f t="shared" si="15"/>
        <v>0</v>
      </c>
      <c r="AI53" s="22"/>
      <c r="AJ53" s="22"/>
      <c r="AK53" s="22"/>
      <c r="AL53" s="22"/>
      <c r="AM53" s="18" t="s">
        <v>21</v>
      </c>
      <c r="AN53" s="15">
        <f t="shared" si="16"/>
        <v>0</v>
      </c>
      <c r="AO53" s="22"/>
      <c r="AP53" s="22"/>
      <c r="AQ53" s="22"/>
      <c r="AR53" s="22"/>
      <c r="AS53" s="19" t="s">
        <v>21</v>
      </c>
      <c r="AT53" s="15">
        <f>[46]Лист1!$R$90</f>
        <v>0</v>
      </c>
      <c r="AU53" s="16">
        <f t="shared" si="17"/>
        <v>0</v>
      </c>
      <c r="AV53" s="16">
        <f t="shared" si="18"/>
        <v>0</v>
      </c>
      <c r="AW53" s="16">
        <f t="shared" si="19"/>
        <v>0</v>
      </c>
      <c r="AX53" s="34">
        <f t="shared" si="26"/>
        <v>0</v>
      </c>
    </row>
    <row r="54" spans="1:50" ht="18.75" x14ac:dyDescent="0.3">
      <c r="A54" s="13">
        <f t="shared" ca="1" si="20"/>
        <v>47</v>
      </c>
      <c r="B54" s="23" t="s">
        <v>65</v>
      </c>
      <c r="C54" s="14" t="s">
        <v>21</v>
      </c>
      <c r="D54" s="15">
        <f>[47]Лист1!$R$16</f>
        <v>36615</v>
      </c>
      <c r="E54" s="22">
        <v>9150</v>
      </c>
      <c r="F54" s="22">
        <v>9150</v>
      </c>
      <c r="G54" s="22">
        <v>9150</v>
      </c>
      <c r="H54" s="22">
        <f t="shared" si="21"/>
        <v>9165</v>
      </c>
      <c r="I54" s="17" t="s">
        <v>21</v>
      </c>
      <c r="J54" s="15"/>
      <c r="K54" s="16">
        <f t="shared" si="27"/>
        <v>0</v>
      </c>
      <c r="L54" s="16">
        <f t="shared" si="28"/>
        <v>0</v>
      </c>
      <c r="M54" s="16">
        <f t="shared" si="29"/>
        <v>0</v>
      </c>
      <c r="N54" s="34">
        <f t="shared" si="30"/>
        <v>0</v>
      </c>
      <c r="O54" s="35" t="s">
        <v>21</v>
      </c>
      <c r="P54" s="15"/>
      <c r="Q54" s="16">
        <f t="shared" si="6"/>
        <v>0</v>
      </c>
      <c r="R54" s="16">
        <f t="shared" si="7"/>
        <v>0</v>
      </c>
      <c r="S54" s="16">
        <f t="shared" si="8"/>
        <v>0</v>
      </c>
      <c r="T54" s="34">
        <f t="shared" si="23"/>
        <v>0</v>
      </c>
      <c r="U54" s="17" t="s">
        <v>21</v>
      </c>
      <c r="V54" s="15"/>
      <c r="W54" s="16">
        <f t="shared" si="9"/>
        <v>0</v>
      </c>
      <c r="X54" s="16">
        <f t="shared" si="10"/>
        <v>0</v>
      </c>
      <c r="Y54" s="16">
        <f t="shared" si="11"/>
        <v>0</v>
      </c>
      <c r="Z54" s="34">
        <f t="shared" si="24"/>
        <v>0</v>
      </c>
      <c r="AA54" s="18" t="s">
        <v>21</v>
      </c>
      <c r="AB54" s="15"/>
      <c r="AC54" s="16">
        <f t="shared" si="12"/>
        <v>0</v>
      </c>
      <c r="AD54" s="16">
        <f t="shared" si="13"/>
        <v>0</v>
      </c>
      <c r="AE54" s="16">
        <f t="shared" si="14"/>
        <v>0</v>
      </c>
      <c r="AF54" s="34">
        <f t="shared" si="25"/>
        <v>0</v>
      </c>
      <c r="AG54" s="36" t="s">
        <v>21</v>
      </c>
      <c r="AH54" s="15">
        <f t="shared" si="15"/>
        <v>0</v>
      </c>
      <c r="AI54" s="22"/>
      <c r="AJ54" s="22"/>
      <c r="AK54" s="22"/>
      <c r="AL54" s="22"/>
      <c r="AM54" s="18" t="s">
        <v>21</v>
      </c>
      <c r="AN54" s="15">
        <f t="shared" si="16"/>
        <v>0</v>
      </c>
      <c r="AO54" s="22"/>
      <c r="AP54" s="22"/>
      <c r="AQ54" s="22"/>
      <c r="AR54" s="22"/>
      <c r="AS54" s="19" t="s">
        <v>21</v>
      </c>
      <c r="AT54" s="15"/>
      <c r="AU54" s="16">
        <f t="shared" si="17"/>
        <v>0</v>
      </c>
      <c r="AV54" s="16">
        <f t="shared" si="18"/>
        <v>0</v>
      </c>
      <c r="AW54" s="16">
        <f t="shared" si="19"/>
        <v>0</v>
      </c>
      <c r="AX54" s="34">
        <f t="shared" si="26"/>
        <v>0</v>
      </c>
    </row>
    <row r="55" spans="1:50" ht="18.75" x14ac:dyDescent="0.3">
      <c r="A55" s="13">
        <f t="shared" ca="1" si="20"/>
        <v>48</v>
      </c>
      <c r="B55" s="7" t="s">
        <v>66</v>
      </c>
      <c r="C55" s="14" t="s">
        <v>21</v>
      </c>
      <c r="D55" s="15"/>
      <c r="E55" s="38"/>
      <c r="F55" s="38"/>
      <c r="G55" s="38"/>
      <c r="H55" s="38"/>
      <c r="I55" s="17" t="s">
        <v>21</v>
      </c>
      <c r="J55" s="15">
        <f>[48]Лист1!$R$69</f>
        <v>5281</v>
      </c>
      <c r="K55" s="16">
        <f>ROUND(J55/4,0)-7</f>
        <v>1313</v>
      </c>
      <c r="L55" s="16">
        <f>ROUND(J55/4,0)-7</f>
        <v>1313</v>
      </c>
      <c r="M55" s="16">
        <f>ROUND(J55/4,0)-7</f>
        <v>1313</v>
      </c>
      <c r="N55" s="34">
        <f t="shared" si="30"/>
        <v>1342</v>
      </c>
      <c r="O55" s="35" t="s">
        <v>21</v>
      </c>
      <c r="P55" s="15">
        <f>[48]Лист1!$R$86</f>
        <v>1204</v>
      </c>
      <c r="Q55" s="16">
        <f t="shared" si="6"/>
        <v>301</v>
      </c>
      <c r="R55" s="16">
        <f t="shared" si="7"/>
        <v>301</v>
      </c>
      <c r="S55" s="16">
        <f t="shared" si="8"/>
        <v>301</v>
      </c>
      <c r="T55" s="34">
        <f t="shared" si="23"/>
        <v>301</v>
      </c>
      <c r="U55" s="17" t="s">
        <v>21</v>
      </c>
      <c r="V55" s="15">
        <f>[48]Лист1!$R$54</f>
        <v>4994</v>
      </c>
      <c r="W55" s="16">
        <f>ROUND(V55/4,0)-6</f>
        <v>1243</v>
      </c>
      <c r="X55" s="16">
        <f>ROUND(V55/4,0)-6</f>
        <v>1243</v>
      </c>
      <c r="Y55" s="16">
        <f>ROUND(V55/4,0)-6</f>
        <v>1243</v>
      </c>
      <c r="Z55" s="34">
        <f t="shared" si="24"/>
        <v>1265</v>
      </c>
      <c r="AA55" s="18" t="s">
        <v>21</v>
      </c>
      <c r="AB55" s="15">
        <f>[48]Лист1!$R$17</f>
        <v>0</v>
      </c>
      <c r="AC55" s="16">
        <f t="shared" si="12"/>
        <v>0</v>
      </c>
      <c r="AD55" s="16">
        <f t="shared" si="13"/>
        <v>0</v>
      </c>
      <c r="AE55" s="16">
        <f t="shared" si="14"/>
        <v>0</v>
      </c>
      <c r="AF55" s="34">
        <f t="shared" si="25"/>
        <v>0</v>
      </c>
      <c r="AG55" s="36" t="s">
        <v>21</v>
      </c>
      <c r="AH55" s="15">
        <f t="shared" si="15"/>
        <v>0</v>
      </c>
      <c r="AI55" s="22"/>
      <c r="AJ55" s="22"/>
      <c r="AK55" s="22"/>
      <c r="AL55" s="22"/>
      <c r="AM55" s="18" t="s">
        <v>21</v>
      </c>
      <c r="AN55" s="15">
        <f t="shared" si="16"/>
        <v>0</v>
      </c>
      <c r="AO55" s="22"/>
      <c r="AP55" s="22"/>
      <c r="AQ55" s="22"/>
      <c r="AR55" s="22"/>
      <c r="AS55" s="19" t="s">
        <v>21</v>
      </c>
      <c r="AT55" s="15">
        <f>[48]Лист1!$R$90</f>
        <v>121</v>
      </c>
      <c r="AU55" s="16">
        <f t="shared" si="17"/>
        <v>30</v>
      </c>
      <c r="AV55" s="16">
        <f t="shared" si="18"/>
        <v>30</v>
      </c>
      <c r="AW55" s="16">
        <f t="shared" si="19"/>
        <v>30</v>
      </c>
      <c r="AX55" s="34">
        <f t="shared" si="26"/>
        <v>31</v>
      </c>
    </row>
    <row r="56" spans="1:50" ht="18.75" x14ac:dyDescent="0.3">
      <c r="A56" s="13">
        <f t="shared" ca="1" si="20"/>
        <v>49</v>
      </c>
      <c r="B56" s="24" t="s">
        <v>67</v>
      </c>
      <c r="C56" s="14" t="s">
        <v>21</v>
      </c>
      <c r="D56" s="15"/>
      <c r="E56" s="38"/>
      <c r="F56" s="38"/>
      <c r="G56" s="38"/>
      <c r="H56" s="38"/>
      <c r="I56" s="17" t="s">
        <v>21</v>
      </c>
      <c r="J56" s="15">
        <f>[49]Лист1!$R$69</f>
        <v>0</v>
      </c>
      <c r="K56" s="16">
        <f t="shared" si="27"/>
        <v>0</v>
      </c>
      <c r="L56" s="16">
        <f t="shared" si="28"/>
        <v>0</v>
      </c>
      <c r="M56" s="16">
        <f t="shared" si="29"/>
        <v>0</v>
      </c>
      <c r="N56" s="34">
        <f t="shared" si="30"/>
        <v>0</v>
      </c>
      <c r="O56" s="35" t="s">
        <v>21</v>
      </c>
      <c r="P56" s="15">
        <f>[49]Лист1!$R$86</f>
        <v>0</v>
      </c>
      <c r="Q56" s="16">
        <f t="shared" si="6"/>
        <v>0</v>
      </c>
      <c r="R56" s="16">
        <f t="shared" si="7"/>
        <v>0</v>
      </c>
      <c r="S56" s="16">
        <f t="shared" si="8"/>
        <v>0</v>
      </c>
      <c r="T56" s="34">
        <f t="shared" si="23"/>
        <v>0</v>
      </c>
      <c r="U56" s="17" t="s">
        <v>21</v>
      </c>
      <c r="V56" s="15">
        <f>[49]Лист1!$R$54</f>
        <v>0</v>
      </c>
      <c r="W56" s="16">
        <f t="shared" si="9"/>
        <v>0</v>
      </c>
      <c r="X56" s="16">
        <f t="shared" si="10"/>
        <v>0</v>
      </c>
      <c r="Y56" s="16">
        <f t="shared" si="11"/>
        <v>0</v>
      </c>
      <c r="Z56" s="34">
        <f t="shared" si="24"/>
        <v>0</v>
      </c>
      <c r="AA56" s="18" t="s">
        <v>21</v>
      </c>
      <c r="AB56" s="15">
        <f>[49]Лист1!$R$17</f>
        <v>0</v>
      </c>
      <c r="AC56" s="16">
        <f t="shared" si="12"/>
        <v>0</v>
      </c>
      <c r="AD56" s="16">
        <f t="shared" si="13"/>
        <v>0</v>
      </c>
      <c r="AE56" s="16">
        <f t="shared" si="14"/>
        <v>0</v>
      </c>
      <c r="AF56" s="34">
        <f t="shared" si="25"/>
        <v>0</v>
      </c>
      <c r="AG56" s="36" t="s">
        <v>21</v>
      </c>
      <c r="AH56" s="15">
        <f t="shared" si="15"/>
        <v>0</v>
      </c>
      <c r="AI56" s="22"/>
      <c r="AJ56" s="22"/>
      <c r="AK56" s="22"/>
      <c r="AL56" s="22"/>
      <c r="AM56" s="18" t="s">
        <v>21</v>
      </c>
      <c r="AN56" s="15">
        <f t="shared" si="16"/>
        <v>0</v>
      </c>
      <c r="AO56" s="22"/>
      <c r="AP56" s="22"/>
      <c r="AQ56" s="22"/>
      <c r="AR56" s="22"/>
      <c r="AS56" s="19" t="s">
        <v>21</v>
      </c>
      <c r="AT56" s="15">
        <f>[49]Лист1!$R$90</f>
        <v>0</v>
      </c>
      <c r="AU56" s="16">
        <f t="shared" si="17"/>
        <v>0</v>
      </c>
      <c r="AV56" s="16">
        <f t="shared" si="18"/>
        <v>0</v>
      </c>
      <c r="AW56" s="16">
        <f t="shared" si="19"/>
        <v>0</v>
      </c>
      <c r="AX56" s="34">
        <f t="shared" si="26"/>
        <v>0</v>
      </c>
    </row>
    <row r="57" spans="1:50" ht="18.75" x14ac:dyDescent="0.3">
      <c r="A57" s="13">
        <f t="shared" ca="1" si="20"/>
        <v>50</v>
      </c>
      <c r="B57" s="24" t="s">
        <v>68</v>
      </c>
      <c r="C57" s="14" t="s">
        <v>21</v>
      </c>
      <c r="D57" s="15"/>
      <c r="E57" s="38"/>
      <c r="F57" s="38"/>
      <c r="G57" s="38"/>
      <c r="H57" s="38"/>
      <c r="I57" s="17" t="s">
        <v>21</v>
      </c>
      <c r="J57" s="15">
        <f>[50]Лист1!$R$69</f>
        <v>309</v>
      </c>
      <c r="K57" s="16">
        <f t="shared" si="27"/>
        <v>77</v>
      </c>
      <c r="L57" s="16">
        <f t="shared" si="28"/>
        <v>77</v>
      </c>
      <c r="M57" s="16">
        <f t="shared" si="29"/>
        <v>77</v>
      </c>
      <c r="N57" s="34">
        <f t="shared" si="30"/>
        <v>78</v>
      </c>
      <c r="O57" s="35" t="s">
        <v>21</v>
      </c>
      <c r="P57" s="15">
        <f>[50]Лист1!$R$86</f>
        <v>0</v>
      </c>
      <c r="Q57" s="16">
        <f t="shared" si="6"/>
        <v>0</v>
      </c>
      <c r="R57" s="16">
        <f t="shared" si="7"/>
        <v>0</v>
      </c>
      <c r="S57" s="16">
        <f t="shared" si="8"/>
        <v>0</v>
      </c>
      <c r="T57" s="34">
        <f t="shared" si="23"/>
        <v>0</v>
      </c>
      <c r="U57" s="17" t="s">
        <v>21</v>
      </c>
      <c r="V57" s="15">
        <f>[50]Лист1!$R$54</f>
        <v>0</v>
      </c>
      <c r="W57" s="16">
        <f t="shared" si="9"/>
        <v>0</v>
      </c>
      <c r="X57" s="16">
        <f t="shared" si="10"/>
        <v>0</v>
      </c>
      <c r="Y57" s="16">
        <f t="shared" si="11"/>
        <v>0</v>
      </c>
      <c r="Z57" s="34">
        <f t="shared" si="24"/>
        <v>0</v>
      </c>
      <c r="AA57" s="18" t="s">
        <v>21</v>
      </c>
      <c r="AB57" s="15">
        <f>[50]Лист1!$R$17</f>
        <v>0</v>
      </c>
      <c r="AC57" s="16">
        <f t="shared" si="12"/>
        <v>0</v>
      </c>
      <c r="AD57" s="16">
        <f t="shared" si="13"/>
        <v>0</v>
      </c>
      <c r="AE57" s="16">
        <f t="shared" si="14"/>
        <v>0</v>
      </c>
      <c r="AF57" s="34">
        <f t="shared" si="25"/>
        <v>0</v>
      </c>
      <c r="AG57" s="36" t="s">
        <v>21</v>
      </c>
      <c r="AH57" s="15">
        <f t="shared" si="15"/>
        <v>0</v>
      </c>
      <c r="AI57" s="22"/>
      <c r="AJ57" s="22"/>
      <c r="AK57" s="22"/>
      <c r="AL57" s="22"/>
      <c r="AM57" s="18" t="s">
        <v>21</v>
      </c>
      <c r="AN57" s="15">
        <f t="shared" si="16"/>
        <v>0</v>
      </c>
      <c r="AO57" s="22"/>
      <c r="AP57" s="22"/>
      <c r="AQ57" s="22"/>
      <c r="AR57" s="22"/>
      <c r="AS57" s="19" t="s">
        <v>21</v>
      </c>
      <c r="AT57" s="15">
        <f>[50]Лист1!$R$90</f>
        <v>178</v>
      </c>
      <c r="AU57" s="16">
        <f t="shared" si="17"/>
        <v>45</v>
      </c>
      <c r="AV57" s="16">
        <f t="shared" si="18"/>
        <v>45</v>
      </c>
      <c r="AW57" s="16">
        <f t="shared" si="19"/>
        <v>45</v>
      </c>
      <c r="AX57" s="34">
        <f t="shared" si="26"/>
        <v>43</v>
      </c>
    </row>
    <row r="58" spans="1:50" ht="18.75" x14ac:dyDescent="0.3">
      <c r="A58" s="13">
        <f ca="1">#REF!+$A$13</f>
        <v>52</v>
      </c>
      <c r="B58" s="25" t="s">
        <v>69</v>
      </c>
      <c r="C58" s="14" t="s">
        <v>21</v>
      </c>
      <c r="D58" s="15"/>
      <c r="E58" s="38"/>
      <c r="F58" s="38"/>
      <c r="G58" s="38"/>
      <c r="H58" s="38"/>
      <c r="I58" s="17" t="s">
        <v>21</v>
      </c>
      <c r="J58" s="15">
        <f>[51]Лист1!$R$69</f>
        <v>0</v>
      </c>
      <c r="K58" s="16">
        <f t="shared" si="27"/>
        <v>0</v>
      </c>
      <c r="L58" s="16">
        <f t="shared" si="28"/>
        <v>0</v>
      </c>
      <c r="M58" s="16">
        <f t="shared" si="29"/>
        <v>0</v>
      </c>
      <c r="N58" s="34">
        <f t="shared" si="30"/>
        <v>0</v>
      </c>
      <c r="O58" s="35" t="s">
        <v>21</v>
      </c>
      <c r="P58" s="15">
        <f>[51]Лист1!$R$86</f>
        <v>0</v>
      </c>
      <c r="Q58" s="16">
        <f t="shared" si="6"/>
        <v>0</v>
      </c>
      <c r="R58" s="16">
        <f t="shared" si="7"/>
        <v>0</v>
      </c>
      <c r="S58" s="16">
        <f t="shared" si="8"/>
        <v>0</v>
      </c>
      <c r="T58" s="34">
        <f t="shared" si="23"/>
        <v>0</v>
      </c>
      <c r="U58" s="17" t="s">
        <v>21</v>
      </c>
      <c r="V58" s="15">
        <f>[51]Лист1!$R$54</f>
        <v>0</v>
      </c>
      <c r="W58" s="16">
        <f t="shared" si="9"/>
        <v>0</v>
      </c>
      <c r="X58" s="16">
        <f t="shared" si="10"/>
        <v>0</v>
      </c>
      <c r="Y58" s="16">
        <f t="shared" si="11"/>
        <v>0</v>
      </c>
      <c r="Z58" s="34">
        <f t="shared" si="24"/>
        <v>0</v>
      </c>
      <c r="AA58" s="18" t="s">
        <v>21</v>
      </c>
      <c r="AB58" s="15">
        <f>[51]Лист1!$R$17</f>
        <v>0</v>
      </c>
      <c r="AC58" s="16">
        <f t="shared" si="12"/>
        <v>0</v>
      </c>
      <c r="AD58" s="16">
        <f t="shared" si="13"/>
        <v>0</v>
      </c>
      <c r="AE58" s="16">
        <f t="shared" si="14"/>
        <v>0</v>
      </c>
      <c r="AF58" s="34">
        <f t="shared" si="25"/>
        <v>0</v>
      </c>
      <c r="AG58" s="36" t="s">
        <v>21</v>
      </c>
      <c r="AH58" s="15">
        <f t="shared" si="15"/>
        <v>0</v>
      </c>
      <c r="AI58" s="22"/>
      <c r="AJ58" s="22"/>
      <c r="AK58" s="22"/>
      <c r="AL58" s="22"/>
      <c r="AM58" s="18" t="s">
        <v>21</v>
      </c>
      <c r="AN58" s="15">
        <f t="shared" si="16"/>
        <v>0</v>
      </c>
      <c r="AO58" s="22"/>
      <c r="AP58" s="22"/>
      <c r="AQ58" s="22"/>
      <c r="AR58" s="22"/>
      <c r="AS58" s="19" t="s">
        <v>21</v>
      </c>
      <c r="AT58" s="15">
        <f>[51]Лист1!$R$90</f>
        <v>1</v>
      </c>
      <c r="AU58" s="16">
        <f t="shared" si="17"/>
        <v>0</v>
      </c>
      <c r="AV58" s="16">
        <f t="shared" si="18"/>
        <v>0</v>
      </c>
      <c r="AW58" s="16">
        <f t="shared" si="19"/>
        <v>0</v>
      </c>
      <c r="AX58" s="34">
        <f t="shared" si="26"/>
        <v>1</v>
      </c>
    </row>
    <row r="59" spans="1:50" ht="18.75" x14ac:dyDescent="0.3">
      <c r="A59" s="13">
        <f t="shared" ca="1" si="20"/>
        <v>53</v>
      </c>
      <c r="B59" s="25" t="s">
        <v>70</v>
      </c>
      <c r="C59" s="14" t="s">
        <v>21</v>
      </c>
      <c r="D59" s="15"/>
      <c r="E59" s="38"/>
      <c r="F59" s="38"/>
      <c r="G59" s="38"/>
      <c r="H59" s="38"/>
      <c r="I59" s="17" t="s">
        <v>21</v>
      </c>
      <c r="J59" s="15">
        <f>[52]Лист1!$R$69</f>
        <v>0</v>
      </c>
      <c r="K59" s="16">
        <f t="shared" si="27"/>
        <v>0</v>
      </c>
      <c r="L59" s="16">
        <f t="shared" si="28"/>
        <v>0</v>
      </c>
      <c r="M59" s="16">
        <f t="shared" si="29"/>
        <v>0</v>
      </c>
      <c r="N59" s="34">
        <f t="shared" si="30"/>
        <v>0</v>
      </c>
      <c r="O59" s="35" t="s">
        <v>21</v>
      </c>
      <c r="P59" s="15">
        <f>[52]Лист1!$R$86</f>
        <v>0</v>
      </c>
      <c r="Q59" s="16">
        <f t="shared" si="6"/>
        <v>0</v>
      </c>
      <c r="R59" s="16">
        <f t="shared" si="7"/>
        <v>0</v>
      </c>
      <c r="S59" s="16">
        <f t="shared" si="8"/>
        <v>0</v>
      </c>
      <c r="T59" s="34">
        <f t="shared" si="23"/>
        <v>0</v>
      </c>
      <c r="U59" s="17" t="s">
        <v>21</v>
      </c>
      <c r="V59" s="15">
        <f>[52]Лист1!$R$54</f>
        <v>0</v>
      </c>
      <c r="W59" s="16">
        <f t="shared" si="9"/>
        <v>0</v>
      </c>
      <c r="X59" s="16">
        <f t="shared" si="10"/>
        <v>0</v>
      </c>
      <c r="Y59" s="16">
        <f t="shared" si="11"/>
        <v>0</v>
      </c>
      <c r="Z59" s="34">
        <f t="shared" si="24"/>
        <v>0</v>
      </c>
      <c r="AA59" s="18" t="s">
        <v>21</v>
      </c>
      <c r="AB59" s="15">
        <f>[52]Лист1!$R$17</f>
        <v>0</v>
      </c>
      <c r="AC59" s="16">
        <f t="shared" si="12"/>
        <v>0</v>
      </c>
      <c r="AD59" s="16">
        <f t="shared" si="13"/>
        <v>0</v>
      </c>
      <c r="AE59" s="16">
        <f t="shared" si="14"/>
        <v>0</v>
      </c>
      <c r="AF59" s="34">
        <f t="shared" si="25"/>
        <v>0</v>
      </c>
      <c r="AG59" s="36" t="s">
        <v>21</v>
      </c>
      <c r="AH59" s="15">
        <f t="shared" si="15"/>
        <v>0</v>
      </c>
      <c r="AI59" s="22"/>
      <c r="AJ59" s="22"/>
      <c r="AK59" s="22"/>
      <c r="AL59" s="22"/>
      <c r="AM59" s="18" t="s">
        <v>21</v>
      </c>
      <c r="AN59" s="15">
        <f t="shared" si="16"/>
        <v>0</v>
      </c>
      <c r="AO59" s="22"/>
      <c r="AP59" s="22"/>
      <c r="AQ59" s="22"/>
      <c r="AR59" s="22"/>
      <c r="AS59" s="19" t="s">
        <v>21</v>
      </c>
      <c r="AT59" s="15">
        <f>[52]Лист1!$R$90</f>
        <v>0</v>
      </c>
      <c r="AU59" s="16">
        <f t="shared" si="17"/>
        <v>0</v>
      </c>
      <c r="AV59" s="16">
        <f t="shared" si="18"/>
        <v>0</v>
      </c>
      <c r="AW59" s="16">
        <v>0</v>
      </c>
      <c r="AX59" s="34">
        <v>0</v>
      </c>
    </row>
    <row r="60" spans="1:50" ht="18.75" x14ac:dyDescent="0.3">
      <c r="A60" s="13">
        <f t="shared" ca="1" si="20"/>
        <v>54</v>
      </c>
      <c r="B60" s="25" t="s">
        <v>79</v>
      </c>
      <c r="C60" s="14" t="s">
        <v>21</v>
      </c>
      <c r="D60" s="15"/>
      <c r="E60" s="38"/>
      <c r="F60" s="38"/>
      <c r="G60" s="38"/>
      <c r="H60" s="38"/>
      <c r="I60" s="17" t="s">
        <v>21</v>
      </c>
      <c r="J60" s="15">
        <f>[53]Лист1!$R$69</f>
        <v>0</v>
      </c>
      <c r="K60" s="16">
        <f t="shared" si="27"/>
        <v>0</v>
      </c>
      <c r="L60" s="16">
        <f t="shared" si="28"/>
        <v>0</v>
      </c>
      <c r="M60" s="16">
        <f t="shared" si="29"/>
        <v>0</v>
      </c>
      <c r="N60" s="34">
        <f t="shared" si="30"/>
        <v>0</v>
      </c>
      <c r="O60" s="35" t="s">
        <v>21</v>
      </c>
      <c r="P60" s="15">
        <f>[53]Лист1!$R$86</f>
        <v>0</v>
      </c>
      <c r="Q60" s="16">
        <f t="shared" si="6"/>
        <v>0</v>
      </c>
      <c r="R60" s="16">
        <f t="shared" si="7"/>
        <v>0</v>
      </c>
      <c r="S60" s="16">
        <f t="shared" si="8"/>
        <v>0</v>
      </c>
      <c r="T60" s="34">
        <f t="shared" si="23"/>
        <v>0</v>
      </c>
      <c r="U60" s="17" t="s">
        <v>21</v>
      </c>
      <c r="V60" s="15">
        <f>[53]Лист1!$R$54</f>
        <v>0</v>
      </c>
      <c r="W60" s="16">
        <f t="shared" si="9"/>
        <v>0</v>
      </c>
      <c r="X60" s="16">
        <f t="shared" si="10"/>
        <v>0</v>
      </c>
      <c r="Y60" s="16">
        <f t="shared" si="11"/>
        <v>0</v>
      </c>
      <c r="Z60" s="34">
        <f t="shared" si="24"/>
        <v>0</v>
      </c>
      <c r="AA60" s="18" t="s">
        <v>21</v>
      </c>
      <c r="AB60" s="15">
        <f>[53]Лист1!$R$17</f>
        <v>0</v>
      </c>
      <c r="AC60" s="16">
        <f t="shared" si="12"/>
        <v>0</v>
      </c>
      <c r="AD60" s="16">
        <f t="shared" si="13"/>
        <v>0</v>
      </c>
      <c r="AE60" s="16">
        <f t="shared" si="14"/>
        <v>0</v>
      </c>
      <c r="AF60" s="34">
        <f t="shared" si="25"/>
        <v>0</v>
      </c>
      <c r="AG60" s="36" t="s">
        <v>21</v>
      </c>
      <c r="AH60" s="15">
        <f t="shared" si="15"/>
        <v>0</v>
      </c>
      <c r="AI60" s="22"/>
      <c r="AJ60" s="22"/>
      <c r="AK60" s="22"/>
      <c r="AL60" s="22"/>
      <c r="AM60" s="18" t="s">
        <v>21</v>
      </c>
      <c r="AN60" s="15">
        <f t="shared" si="16"/>
        <v>0</v>
      </c>
      <c r="AO60" s="22"/>
      <c r="AP60" s="22"/>
      <c r="AQ60" s="22"/>
      <c r="AR60" s="22"/>
      <c r="AS60" s="19" t="s">
        <v>21</v>
      </c>
      <c r="AT60" s="15">
        <f>[54]Лист1!$R$90</f>
        <v>0</v>
      </c>
      <c r="AU60" s="16">
        <f t="shared" si="17"/>
        <v>0</v>
      </c>
      <c r="AV60" s="16">
        <f t="shared" si="18"/>
        <v>0</v>
      </c>
      <c r="AW60" s="16">
        <f t="shared" si="19"/>
        <v>0</v>
      </c>
      <c r="AX60" s="34">
        <f t="shared" si="26"/>
        <v>0</v>
      </c>
    </row>
    <row r="61" spans="1:50" ht="30.75" x14ac:dyDescent="0.3">
      <c r="A61" s="13">
        <f t="shared" ca="1" si="20"/>
        <v>55</v>
      </c>
      <c r="B61" s="25" t="s">
        <v>71</v>
      </c>
      <c r="C61" s="14" t="s">
        <v>21</v>
      </c>
      <c r="D61" s="15"/>
      <c r="E61" s="38"/>
      <c r="F61" s="38"/>
      <c r="G61" s="38"/>
      <c r="H61" s="38"/>
      <c r="I61" s="17" t="s">
        <v>21</v>
      </c>
      <c r="J61" s="15">
        <f>[55]Лист1!$R$69</f>
        <v>0</v>
      </c>
      <c r="K61" s="16">
        <f t="shared" si="27"/>
        <v>0</v>
      </c>
      <c r="L61" s="16">
        <f t="shared" si="28"/>
        <v>0</v>
      </c>
      <c r="M61" s="16">
        <f t="shared" si="29"/>
        <v>0</v>
      </c>
      <c r="N61" s="34">
        <f t="shared" si="30"/>
        <v>0</v>
      </c>
      <c r="O61" s="35" t="s">
        <v>21</v>
      </c>
      <c r="P61" s="15">
        <f>[55]Лист1!$R$86</f>
        <v>0</v>
      </c>
      <c r="Q61" s="16">
        <f t="shared" si="6"/>
        <v>0</v>
      </c>
      <c r="R61" s="16">
        <f t="shared" si="7"/>
        <v>0</v>
      </c>
      <c r="S61" s="16">
        <f t="shared" si="8"/>
        <v>0</v>
      </c>
      <c r="T61" s="34">
        <f t="shared" si="23"/>
        <v>0</v>
      </c>
      <c r="U61" s="17" t="s">
        <v>21</v>
      </c>
      <c r="V61" s="15">
        <f>[55]Лист1!$R$54</f>
        <v>0</v>
      </c>
      <c r="W61" s="16">
        <f t="shared" si="9"/>
        <v>0</v>
      </c>
      <c r="X61" s="16">
        <f t="shared" si="10"/>
        <v>0</v>
      </c>
      <c r="Y61" s="16">
        <f t="shared" si="11"/>
        <v>0</v>
      </c>
      <c r="Z61" s="34">
        <f t="shared" si="24"/>
        <v>0</v>
      </c>
      <c r="AA61" s="18" t="s">
        <v>21</v>
      </c>
      <c r="AB61" s="15">
        <f>[55]Лист1!$R$17</f>
        <v>0</v>
      </c>
      <c r="AC61" s="16">
        <f t="shared" si="12"/>
        <v>0</v>
      </c>
      <c r="AD61" s="16">
        <f t="shared" si="13"/>
        <v>0</v>
      </c>
      <c r="AE61" s="16">
        <f t="shared" si="14"/>
        <v>0</v>
      </c>
      <c r="AF61" s="34">
        <f t="shared" si="25"/>
        <v>0</v>
      </c>
      <c r="AG61" s="36" t="s">
        <v>21</v>
      </c>
      <c r="AH61" s="15">
        <f t="shared" si="15"/>
        <v>0</v>
      </c>
      <c r="AI61" s="22"/>
      <c r="AJ61" s="22"/>
      <c r="AK61" s="22"/>
      <c r="AL61" s="22"/>
      <c r="AM61" s="18" t="s">
        <v>21</v>
      </c>
      <c r="AN61" s="15">
        <f t="shared" si="16"/>
        <v>0</v>
      </c>
      <c r="AO61" s="22"/>
      <c r="AP61" s="22"/>
      <c r="AQ61" s="22"/>
      <c r="AR61" s="22"/>
      <c r="AS61" s="19" t="s">
        <v>21</v>
      </c>
      <c r="AT61" s="15">
        <f>[55]Лист1!$R$90</f>
        <v>2</v>
      </c>
      <c r="AU61" s="16">
        <f t="shared" si="17"/>
        <v>1</v>
      </c>
      <c r="AV61" s="16">
        <f t="shared" si="18"/>
        <v>1</v>
      </c>
      <c r="AW61" s="16"/>
      <c r="AX61" s="43">
        <f t="shared" si="26"/>
        <v>0</v>
      </c>
    </row>
    <row r="62" spans="1:50" ht="18.75" x14ac:dyDescent="0.3">
      <c r="A62" s="13">
        <f t="shared" ca="1" si="20"/>
        <v>56</v>
      </c>
      <c r="B62" s="26" t="s">
        <v>72</v>
      </c>
      <c r="C62" s="14" t="s">
        <v>21</v>
      </c>
      <c r="D62" s="15"/>
      <c r="E62" s="38"/>
      <c r="F62" s="38"/>
      <c r="G62" s="38"/>
      <c r="H62" s="38"/>
      <c r="I62" s="17" t="s">
        <v>21</v>
      </c>
      <c r="J62" s="15">
        <f>[56]Лист1!$R$69</f>
        <v>238</v>
      </c>
      <c r="K62" s="16">
        <f t="shared" si="27"/>
        <v>60</v>
      </c>
      <c r="L62" s="16">
        <f t="shared" si="28"/>
        <v>60</v>
      </c>
      <c r="M62" s="16">
        <f t="shared" si="29"/>
        <v>60</v>
      </c>
      <c r="N62" s="34">
        <f t="shared" si="30"/>
        <v>58</v>
      </c>
      <c r="O62" s="35" t="s">
        <v>21</v>
      </c>
      <c r="P62" s="15">
        <f>[56]Лист1!$R$86</f>
        <v>0</v>
      </c>
      <c r="Q62" s="16">
        <f t="shared" si="6"/>
        <v>0</v>
      </c>
      <c r="R62" s="16">
        <f t="shared" si="7"/>
        <v>0</v>
      </c>
      <c r="S62" s="16">
        <f t="shared" si="8"/>
        <v>0</v>
      </c>
      <c r="T62" s="34">
        <f t="shared" si="23"/>
        <v>0</v>
      </c>
      <c r="U62" s="17" t="s">
        <v>21</v>
      </c>
      <c r="V62" s="15">
        <f>[56]Лист1!$R$54</f>
        <v>0</v>
      </c>
      <c r="W62" s="16">
        <f t="shared" si="9"/>
        <v>0</v>
      </c>
      <c r="X62" s="16">
        <f t="shared" si="10"/>
        <v>0</v>
      </c>
      <c r="Y62" s="16">
        <f t="shared" si="11"/>
        <v>0</v>
      </c>
      <c r="Z62" s="34">
        <f t="shared" si="24"/>
        <v>0</v>
      </c>
      <c r="AA62" s="18" t="s">
        <v>21</v>
      </c>
      <c r="AB62" s="15">
        <f>[56]Лист1!$R$17</f>
        <v>0</v>
      </c>
      <c r="AC62" s="16">
        <f t="shared" si="12"/>
        <v>0</v>
      </c>
      <c r="AD62" s="16">
        <f t="shared" si="13"/>
        <v>0</v>
      </c>
      <c r="AE62" s="16">
        <f t="shared" si="14"/>
        <v>0</v>
      </c>
      <c r="AF62" s="34">
        <f t="shared" si="25"/>
        <v>0</v>
      </c>
      <c r="AG62" s="36" t="s">
        <v>21</v>
      </c>
      <c r="AH62" s="15">
        <f t="shared" si="15"/>
        <v>0</v>
      </c>
      <c r="AI62" s="22"/>
      <c r="AJ62" s="22"/>
      <c r="AK62" s="22"/>
      <c r="AL62" s="22"/>
      <c r="AM62" s="18" t="s">
        <v>21</v>
      </c>
      <c r="AN62" s="15">
        <f t="shared" si="16"/>
        <v>0</v>
      </c>
      <c r="AO62" s="22"/>
      <c r="AP62" s="22"/>
      <c r="AQ62" s="22"/>
      <c r="AR62" s="22"/>
      <c r="AS62" s="19" t="s">
        <v>21</v>
      </c>
      <c r="AT62" s="15">
        <f>[56]Лист1!$R$90</f>
        <v>0</v>
      </c>
      <c r="AU62" s="16">
        <f t="shared" si="17"/>
        <v>0</v>
      </c>
      <c r="AV62" s="16">
        <f t="shared" si="18"/>
        <v>0</v>
      </c>
      <c r="AW62" s="16">
        <f t="shared" si="19"/>
        <v>0</v>
      </c>
      <c r="AX62" s="34">
        <f t="shared" si="26"/>
        <v>0</v>
      </c>
    </row>
    <row r="63" spans="1:50" ht="18.75" x14ac:dyDescent="0.3">
      <c r="A63" s="13">
        <f t="shared" ca="1" si="20"/>
        <v>57</v>
      </c>
      <c r="B63" s="25" t="s">
        <v>81</v>
      </c>
      <c r="C63" s="14" t="s">
        <v>21</v>
      </c>
      <c r="D63" s="15"/>
      <c r="E63" s="38"/>
      <c r="F63" s="38"/>
      <c r="G63" s="38"/>
      <c r="H63" s="38"/>
      <c r="I63" s="17" t="s">
        <v>21</v>
      </c>
      <c r="J63" s="15">
        <f>[57]Лист1!$R$69</f>
        <v>0</v>
      </c>
      <c r="K63" s="16">
        <f t="shared" si="27"/>
        <v>0</v>
      </c>
      <c r="L63" s="16">
        <f t="shared" si="28"/>
        <v>0</v>
      </c>
      <c r="M63" s="16">
        <f t="shared" si="29"/>
        <v>0</v>
      </c>
      <c r="N63" s="34">
        <f t="shared" si="30"/>
        <v>0</v>
      </c>
      <c r="O63" s="35" t="s">
        <v>21</v>
      </c>
      <c r="P63" s="15">
        <f>[57]Лист1!$R$86</f>
        <v>0</v>
      </c>
      <c r="Q63" s="16">
        <f t="shared" si="6"/>
        <v>0</v>
      </c>
      <c r="R63" s="16">
        <f t="shared" si="7"/>
        <v>0</v>
      </c>
      <c r="S63" s="16">
        <f t="shared" si="8"/>
        <v>0</v>
      </c>
      <c r="T63" s="34">
        <f t="shared" si="23"/>
        <v>0</v>
      </c>
      <c r="U63" s="17" t="s">
        <v>21</v>
      </c>
      <c r="V63" s="15">
        <f>[57]Лист1!$R$54</f>
        <v>0</v>
      </c>
      <c r="W63" s="16">
        <f t="shared" si="9"/>
        <v>0</v>
      </c>
      <c r="X63" s="16">
        <f t="shared" si="10"/>
        <v>0</v>
      </c>
      <c r="Y63" s="16">
        <f t="shared" si="11"/>
        <v>0</v>
      </c>
      <c r="Z63" s="34">
        <f t="shared" si="24"/>
        <v>0</v>
      </c>
      <c r="AA63" s="18" t="s">
        <v>21</v>
      </c>
      <c r="AB63" s="15">
        <f>[57]Лист1!$R$17</f>
        <v>0</v>
      </c>
      <c r="AC63" s="16">
        <f t="shared" si="12"/>
        <v>0</v>
      </c>
      <c r="AD63" s="16">
        <f t="shared" si="13"/>
        <v>0</v>
      </c>
      <c r="AE63" s="16">
        <f t="shared" si="14"/>
        <v>0</v>
      </c>
      <c r="AF63" s="34">
        <f t="shared" si="25"/>
        <v>0</v>
      </c>
      <c r="AG63" s="36" t="s">
        <v>21</v>
      </c>
      <c r="AH63" s="15">
        <f t="shared" si="15"/>
        <v>0</v>
      </c>
      <c r="AI63" s="22"/>
      <c r="AJ63" s="22"/>
      <c r="AK63" s="22"/>
      <c r="AL63" s="22"/>
      <c r="AM63" s="18" t="s">
        <v>21</v>
      </c>
      <c r="AN63" s="15">
        <f t="shared" si="16"/>
        <v>0</v>
      </c>
      <c r="AO63" s="22"/>
      <c r="AP63" s="22"/>
      <c r="AQ63" s="22"/>
      <c r="AR63" s="22"/>
      <c r="AS63" s="19" t="s">
        <v>21</v>
      </c>
      <c r="AT63" s="15">
        <f>[58]Лист1!$R$90</f>
        <v>1</v>
      </c>
      <c r="AU63" s="16">
        <f t="shared" si="17"/>
        <v>0</v>
      </c>
      <c r="AV63" s="16">
        <f t="shared" si="18"/>
        <v>0</v>
      </c>
      <c r="AW63" s="16">
        <f t="shared" si="19"/>
        <v>0</v>
      </c>
      <c r="AX63" s="34">
        <f t="shared" si="26"/>
        <v>1</v>
      </c>
    </row>
    <row r="64" spans="1:50" ht="18.75" x14ac:dyDescent="0.3">
      <c r="A64" s="13">
        <f t="shared" ca="1" si="20"/>
        <v>58</v>
      </c>
      <c r="B64" s="25" t="s">
        <v>80</v>
      </c>
      <c r="C64" s="14" t="s">
        <v>21</v>
      </c>
      <c r="D64" s="15"/>
      <c r="E64" s="38"/>
      <c r="F64" s="38"/>
      <c r="G64" s="38"/>
      <c r="H64" s="38"/>
      <c r="I64" s="17" t="s">
        <v>21</v>
      </c>
      <c r="J64" s="15">
        <f>[59]Лист1!$R$69</f>
        <v>0</v>
      </c>
      <c r="K64" s="16">
        <f t="shared" si="27"/>
        <v>0</v>
      </c>
      <c r="L64" s="16">
        <f t="shared" si="28"/>
        <v>0</v>
      </c>
      <c r="M64" s="16">
        <f t="shared" si="29"/>
        <v>0</v>
      </c>
      <c r="N64" s="34">
        <f t="shared" si="30"/>
        <v>0</v>
      </c>
      <c r="O64" s="35" t="s">
        <v>21</v>
      </c>
      <c r="P64" s="15">
        <f>[59]Лист1!$R$86</f>
        <v>0</v>
      </c>
      <c r="Q64" s="16">
        <f t="shared" si="6"/>
        <v>0</v>
      </c>
      <c r="R64" s="16">
        <f t="shared" si="7"/>
        <v>0</v>
      </c>
      <c r="S64" s="16">
        <f t="shared" si="8"/>
        <v>0</v>
      </c>
      <c r="T64" s="34">
        <f t="shared" si="23"/>
        <v>0</v>
      </c>
      <c r="U64" s="17" t="s">
        <v>21</v>
      </c>
      <c r="V64" s="15">
        <f>[59]Лист1!$R$54</f>
        <v>0</v>
      </c>
      <c r="W64" s="16">
        <f t="shared" si="9"/>
        <v>0</v>
      </c>
      <c r="X64" s="16">
        <f t="shared" si="10"/>
        <v>0</v>
      </c>
      <c r="Y64" s="16">
        <f t="shared" si="11"/>
        <v>0</v>
      </c>
      <c r="Z64" s="34">
        <f t="shared" si="24"/>
        <v>0</v>
      </c>
      <c r="AA64" s="18" t="s">
        <v>21</v>
      </c>
      <c r="AB64" s="15">
        <f>[59]Лист1!$R$17</f>
        <v>0</v>
      </c>
      <c r="AC64" s="16">
        <f t="shared" si="12"/>
        <v>0</v>
      </c>
      <c r="AD64" s="16">
        <f t="shared" si="13"/>
        <v>0</v>
      </c>
      <c r="AE64" s="16">
        <f t="shared" si="14"/>
        <v>0</v>
      </c>
      <c r="AF64" s="34">
        <f t="shared" si="25"/>
        <v>0</v>
      </c>
      <c r="AG64" s="36" t="s">
        <v>21</v>
      </c>
      <c r="AH64" s="15">
        <f t="shared" si="15"/>
        <v>0</v>
      </c>
      <c r="AI64" s="22"/>
      <c r="AJ64" s="22"/>
      <c r="AK64" s="22"/>
      <c r="AL64" s="22"/>
      <c r="AM64" s="18" t="s">
        <v>21</v>
      </c>
      <c r="AN64" s="15">
        <f t="shared" si="16"/>
        <v>0</v>
      </c>
      <c r="AO64" s="22"/>
      <c r="AP64" s="22"/>
      <c r="AQ64" s="22"/>
      <c r="AR64" s="22"/>
      <c r="AS64" s="19" t="s">
        <v>21</v>
      </c>
      <c r="AT64" s="15">
        <f>[60]Лист1!$R$90</f>
        <v>0</v>
      </c>
      <c r="AU64" s="16">
        <f t="shared" si="17"/>
        <v>0</v>
      </c>
      <c r="AV64" s="16">
        <f t="shared" si="18"/>
        <v>0</v>
      </c>
      <c r="AW64" s="16">
        <f t="shared" si="19"/>
        <v>0</v>
      </c>
      <c r="AX64" s="34">
        <f t="shared" si="26"/>
        <v>0</v>
      </c>
    </row>
    <row r="65" spans="1:50" ht="18.75" x14ac:dyDescent="0.3">
      <c r="A65" s="13">
        <f t="shared" ca="1" si="20"/>
        <v>59</v>
      </c>
      <c r="B65" s="25" t="s">
        <v>73</v>
      </c>
      <c r="C65" s="14" t="s">
        <v>21</v>
      </c>
      <c r="D65" s="15"/>
      <c r="E65" s="38"/>
      <c r="F65" s="38"/>
      <c r="G65" s="38"/>
      <c r="H65" s="38"/>
      <c r="I65" s="17" t="s">
        <v>21</v>
      </c>
      <c r="J65" s="15">
        <f>[61]Лист1!$R$69</f>
        <v>0</v>
      </c>
      <c r="K65" s="16">
        <f t="shared" si="27"/>
        <v>0</v>
      </c>
      <c r="L65" s="16">
        <f t="shared" si="28"/>
        <v>0</v>
      </c>
      <c r="M65" s="16">
        <f t="shared" si="29"/>
        <v>0</v>
      </c>
      <c r="N65" s="34">
        <f t="shared" si="30"/>
        <v>0</v>
      </c>
      <c r="O65" s="35" t="s">
        <v>21</v>
      </c>
      <c r="P65" s="15">
        <f>[61]Лист1!$R$86</f>
        <v>0</v>
      </c>
      <c r="Q65" s="16">
        <f t="shared" si="6"/>
        <v>0</v>
      </c>
      <c r="R65" s="16">
        <f t="shared" si="7"/>
        <v>0</v>
      </c>
      <c r="S65" s="16">
        <f t="shared" si="8"/>
        <v>0</v>
      </c>
      <c r="T65" s="34">
        <f t="shared" si="23"/>
        <v>0</v>
      </c>
      <c r="U65" s="17" t="s">
        <v>21</v>
      </c>
      <c r="V65" s="15">
        <f>[61]Лист1!$R$54</f>
        <v>0</v>
      </c>
      <c r="W65" s="16">
        <f t="shared" si="9"/>
        <v>0</v>
      </c>
      <c r="X65" s="16">
        <f t="shared" si="10"/>
        <v>0</v>
      </c>
      <c r="Y65" s="16">
        <f t="shared" si="11"/>
        <v>0</v>
      </c>
      <c r="Z65" s="34">
        <f t="shared" si="24"/>
        <v>0</v>
      </c>
      <c r="AA65" s="18" t="s">
        <v>21</v>
      </c>
      <c r="AB65" s="15">
        <f>[61]Лист1!$R$17</f>
        <v>0</v>
      </c>
      <c r="AC65" s="16">
        <f t="shared" si="12"/>
        <v>0</v>
      </c>
      <c r="AD65" s="16">
        <f t="shared" si="13"/>
        <v>0</v>
      </c>
      <c r="AE65" s="16">
        <f t="shared" si="14"/>
        <v>0</v>
      </c>
      <c r="AF65" s="34">
        <f t="shared" si="25"/>
        <v>0</v>
      </c>
      <c r="AG65" s="36" t="s">
        <v>21</v>
      </c>
      <c r="AH65" s="15">
        <f t="shared" si="15"/>
        <v>0</v>
      </c>
      <c r="AI65" s="22"/>
      <c r="AJ65" s="22"/>
      <c r="AK65" s="22"/>
      <c r="AL65" s="22"/>
      <c r="AM65" s="18" t="s">
        <v>21</v>
      </c>
      <c r="AN65" s="15">
        <f t="shared" si="16"/>
        <v>0</v>
      </c>
      <c r="AO65" s="22"/>
      <c r="AP65" s="22"/>
      <c r="AQ65" s="22"/>
      <c r="AR65" s="22"/>
      <c r="AS65" s="19" t="s">
        <v>21</v>
      </c>
      <c r="AT65" s="15">
        <f>[61]Лист1!$R$90</f>
        <v>65</v>
      </c>
      <c r="AU65" s="16">
        <f t="shared" si="17"/>
        <v>16</v>
      </c>
      <c r="AV65" s="16">
        <f t="shared" si="18"/>
        <v>16</v>
      </c>
      <c r="AW65" s="16">
        <f t="shared" si="19"/>
        <v>16</v>
      </c>
      <c r="AX65" s="34">
        <f t="shared" si="26"/>
        <v>17</v>
      </c>
    </row>
    <row r="66" spans="1:50" ht="18.75" x14ac:dyDescent="0.3">
      <c r="A66" s="13">
        <f t="shared" ca="1" si="20"/>
        <v>60</v>
      </c>
      <c r="B66" s="25" t="s">
        <v>74</v>
      </c>
      <c r="C66" s="14" t="s">
        <v>21</v>
      </c>
      <c r="D66" s="15"/>
      <c r="E66" s="38"/>
      <c r="F66" s="38"/>
      <c r="G66" s="38"/>
      <c r="H66" s="38"/>
      <c r="I66" s="17" t="s">
        <v>21</v>
      </c>
      <c r="J66" s="15">
        <f>[62]Лист1!$R$69</f>
        <v>0</v>
      </c>
      <c r="K66" s="16">
        <f t="shared" si="27"/>
        <v>0</v>
      </c>
      <c r="L66" s="16">
        <f t="shared" si="28"/>
        <v>0</v>
      </c>
      <c r="M66" s="16">
        <f t="shared" si="29"/>
        <v>0</v>
      </c>
      <c r="N66" s="34">
        <f t="shared" si="30"/>
        <v>0</v>
      </c>
      <c r="O66" s="35" t="s">
        <v>21</v>
      </c>
      <c r="P66" s="15">
        <f>[62]Лист1!$R$86</f>
        <v>0</v>
      </c>
      <c r="Q66" s="16">
        <f t="shared" si="6"/>
        <v>0</v>
      </c>
      <c r="R66" s="16">
        <f t="shared" si="7"/>
        <v>0</v>
      </c>
      <c r="S66" s="16">
        <f t="shared" si="8"/>
        <v>0</v>
      </c>
      <c r="T66" s="34">
        <f t="shared" si="23"/>
        <v>0</v>
      </c>
      <c r="U66" s="17" t="s">
        <v>21</v>
      </c>
      <c r="V66" s="15">
        <f>[62]Лист1!$R$54</f>
        <v>0</v>
      </c>
      <c r="W66" s="16">
        <f t="shared" si="9"/>
        <v>0</v>
      </c>
      <c r="X66" s="16">
        <f t="shared" si="10"/>
        <v>0</v>
      </c>
      <c r="Y66" s="16">
        <f t="shared" si="11"/>
        <v>0</v>
      </c>
      <c r="Z66" s="34">
        <f t="shared" si="24"/>
        <v>0</v>
      </c>
      <c r="AA66" s="18" t="s">
        <v>21</v>
      </c>
      <c r="AB66" s="15">
        <f>[62]Лист1!$R$17</f>
        <v>0</v>
      </c>
      <c r="AC66" s="16">
        <f t="shared" si="12"/>
        <v>0</v>
      </c>
      <c r="AD66" s="16">
        <f t="shared" si="13"/>
        <v>0</v>
      </c>
      <c r="AE66" s="16">
        <f t="shared" si="14"/>
        <v>0</v>
      </c>
      <c r="AF66" s="34">
        <f t="shared" si="25"/>
        <v>0</v>
      </c>
      <c r="AG66" s="36" t="s">
        <v>21</v>
      </c>
      <c r="AH66" s="15">
        <f t="shared" si="15"/>
        <v>0</v>
      </c>
      <c r="AI66" s="22"/>
      <c r="AJ66" s="22"/>
      <c r="AK66" s="22"/>
      <c r="AL66" s="22"/>
      <c r="AM66" s="18" t="s">
        <v>21</v>
      </c>
      <c r="AN66" s="15">
        <f t="shared" si="16"/>
        <v>0</v>
      </c>
      <c r="AO66" s="22"/>
      <c r="AP66" s="22"/>
      <c r="AQ66" s="22"/>
      <c r="AR66" s="22"/>
      <c r="AS66" s="19" t="s">
        <v>21</v>
      </c>
      <c r="AT66" s="15">
        <f>[62]Лист1!$R$90</f>
        <v>0</v>
      </c>
      <c r="AU66" s="16">
        <f t="shared" si="17"/>
        <v>0</v>
      </c>
      <c r="AV66" s="16">
        <f t="shared" si="18"/>
        <v>0</v>
      </c>
      <c r="AW66" s="16">
        <f t="shared" si="19"/>
        <v>0</v>
      </c>
      <c r="AX66" s="34">
        <f t="shared" si="26"/>
        <v>0</v>
      </c>
    </row>
    <row r="67" spans="1:50" ht="30.75" x14ac:dyDescent="0.3">
      <c r="A67" s="48">
        <f t="shared" ca="1" si="20"/>
        <v>61</v>
      </c>
      <c r="B67" s="49" t="s">
        <v>75</v>
      </c>
      <c r="C67" s="50" t="s">
        <v>21</v>
      </c>
      <c r="D67" s="46"/>
      <c r="E67" s="51"/>
      <c r="F67" s="51"/>
      <c r="G67" s="51"/>
      <c r="H67" s="51"/>
      <c r="I67" s="52" t="s">
        <v>21</v>
      </c>
      <c r="J67" s="46">
        <f>[63]Лист1!$R$69</f>
        <v>0</v>
      </c>
      <c r="K67" s="53">
        <f t="shared" si="27"/>
        <v>0</v>
      </c>
      <c r="L67" s="53">
        <f t="shared" si="28"/>
        <v>0</v>
      </c>
      <c r="M67" s="53">
        <f t="shared" si="29"/>
        <v>0</v>
      </c>
      <c r="N67" s="54">
        <f t="shared" si="30"/>
        <v>0</v>
      </c>
      <c r="O67" s="55" t="s">
        <v>21</v>
      </c>
      <c r="P67" s="46">
        <f>[63]Лист1!$R$86</f>
        <v>0</v>
      </c>
      <c r="Q67" s="53">
        <f t="shared" si="6"/>
        <v>0</v>
      </c>
      <c r="R67" s="53">
        <f t="shared" si="7"/>
        <v>0</v>
      </c>
      <c r="S67" s="53">
        <f t="shared" si="8"/>
        <v>0</v>
      </c>
      <c r="T67" s="54">
        <f t="shared" si="23"/>
        <v>0</v>
      </c>
      <c r="U67" s="52" t="s">
        <v>21</v>
      </c>
      <c r="V67" s="46">
        <f>[63]Лист1!$R$54</f>
        <v>0</v>
      </c>
      <c r="W67" s="53">
        <f t="shared" si="9"/>
        <v>0</v>
      </c>
      <c r="X67" s="53">
        <f t="shared" si="10"/>
        <v>0</v>
      </c>
      <c r="Y67" s="53">
        <f t="shared" si="11"/>
        <v>0</v>
      </c>
      <c r="Z67" s="54">
        <f t="shared" si="24"/>
        <v>0</v>
      </c>
      <c r="AA67" s="56" t="s">
        <v>21</v>
      </c>
      <c r="AB67" s="46">
        <f>[63]Лист1!$R$17</f>
        <v>0</v>
      </c>
      <c r="AC67" s="53">
        <f t="shared" si="12"/>
        <v>0</v>
      </c>
      <c r="AD67" s="53">
        <f t="shared" si="13"/>
        <v>0</v>
      </c>
      <c r="AE67" s="53">
        <f t="shared" si="14"/>
        <v>0</v>
      </c>
      <c r="AF67" s="54">
        <f t="shared" si="25"/>
        <v>0</v>
      </c>
      <c r="AG67" s="60" t="s">
        <v>21</v>
      </c>
      <c r="AH67" s="46">
        <f t="shared" si="15"/>
        <v>0</v>
      </c>
      <c r="AI67" s="47"/>
      <c r="AJ67" s="47"/>
      <c r="AK67" s="47"/>
      <c r="AL67" s="47"/>
      <c r="AM67" s="56" t="s">
        <v>21</v>
      </c>
      <c r="AN67" s="46">
        <f t="shared" si="16"/>
        <v>0</v>
      </c>
      <c r="AO67" s="47"/>
      <c r="AP67" s="47"/>
      <c r="AQ67" s="47"/>
      <c r="AR67" s="47"/>
      <c r="AS67" s="57" t="s">
        <v>21</v>
      </c>
      <c r="AT67" s="46">
        <f>[63]Лист1!$R$90</f>
        <v>0</v>
      </c>
      <c r="AU67" s="53">
        <f t="shared" si="17"/>
        <v>0</v>
      </c>
      <c r="AV67" s="53">
        <f t="shared" si="18"/>
        <v>0</v>
      </c>
      <c r="AW67" s="53">
        <f t="shared" si="19"/>
        <v>0</v>
      </c>
      <c r="AX67" s="54">
        <f t="shared" si="26"/>
        <v>0</v>
      </c>
    </row>
    <row r="68" spans="1:50" ht="19.5" thickBot="1" x14ac:dyDescent="0.35">
      <c r="A68" s="58">
        <v>62</v>
      </c>
      <c r="B68" s="59" t="s">
        <v>82</v>
      </c>
      <c r="C68" s="50"/>
      <c r="D68" s="46"/>
      <c r="E68" s="51"/>
      <c r="F68" s="51"/>
      <c r="G68" s="51"/>
      <c r="H68" s="51"/>
      <c r="I68" s="52"/>
      <c r="J68" s="46"/>
      <c r="K68" s="53"/>
      <c r="L68" s="53"/>
      <c r="M68" s="53"/>
      <c r="N68" s="53"/>
      <c r="O68" s="52"/>
      <c r="P68" s="46"/>
      <c r="Q68" s="53"/>
      <c r="R68" s="53"/>
      <c r="S68" s="53"/>
      <c r="T68" s="53"/>
      <c r="U68" s="52"/>
      <c r="V68" s="46"/>
      <c r="W68" s="53"/>
      <c r="X68" s="53"/>
      <c r="Y68" s="53"/>
      <c r="Z68" s="53"/>
      <c r="AA68" s="56"/>
      <c r="AB68" s="46"/>
      <c r="AC68" s="53"/>
      <c r="AD68" s="53"/>
      <c r="AE68" s="53"/>
      <c r="AF68" s="53"/>
      <c r="AG68" s="56"/>
      <c r="AH68" s="46"/>
      <c r="AI68" s="47"/>
      <c r="AJ68" s="47"/>
      <c r="AK68" s="47"/>
      <c r="AL68" s="47"/>
      <c r="AM68" s="56"/>
      <c r="AN68" s="46"/>
      <c r="AO68" s="47"/>
      <c r="AP68" s="47"/>
      <c r="AQ68" s="47"/>
      <c r="AR68" s="47"/>
      <c r="AS68" s="57"/>
      <c r="AT68" s="46"/>
      <c r="AU68" s="53"/>
      <c r="AV68" s="53"/>
      <c r="AW68" s="53"/>
      <c r="AX68" s="53"/>
    </row>
    <row r="69" spans="1:50" ht="19.5" thickBot="1" x14ac:dyDescent="0.35">
      <c r="A69" s="27"/>
      <c r="B69" s="27" t="s">
        <v>1</v>
      </c>
      <c r="C69" s="28">
        <f t="shared" ref="C69:Z69" si="51">SUM(C10:C67)</f>
        <v>0</v>
      </c>
      <c r="D69" s="29">
        <f t="shared" si="51"/>
        <v>114945</v>
      </c>
      <c r="E69" s="29">
        <f t="shared" si="51"/>
        <v>28736</v>
      </c>
      <c r="F69" s="29">
        <f t="shared" si="51"/>
        <v>28736</v>
      </c>
      <c r="G69" s="29">
        <f t="shared" si="51"/>
        <v>28736</v>
      </c>
      <c r="H69" s="29">
        <f t="shared" si="51"/>
        <v>28737</v>
      </c>
      <c r="I69" s="28">
        <f t="shared" si="51"/>
        <v>0</v>
      </c>
      <c r="J69" s="29">
        <f t="shared" si="51"/>
        <v>900400</v>
      </c>
      <c r="K69" s="29">
        <f t="shared" si="51"/>
        <v>225100</v>
      </c>
      <c r="L69" s="29">
        <f t="shared" si="51"/>
        <v>225100</v>
      </c>
      <c r="M69" s="29">
        <f t="shared" si="51"/>
        <v>225100</v>
      </c>
      <c r="N69" s="39">
        <f t="shared" si="51"/>
        <v>225100</v>
      </c>
      <c r="O69" s="40">
        <f t="shared" si="51"/>
        <v>0</v>
      </c>
      <c r="P69" s="29">
        <f t="shared" si="51"/>
        <v>214563</v>
      </c>
      <c r="Q69" s="29">
        <f t="shared" si="51"/>
        <v>53641</v>
      </c>
      <c r="R69" s="29">
        <f t="shared" si="51"/>
        <v>53641</v>
      </c>
      <c r="S69" s="29">
        <f t="shared" si="51"/>
        <v>53641</v>
      </c>
      <c r="T69" s="29">
        <f t="shared" si="51"/>
        <v>53640</v>
      </c>
      <c r="U69" s="28">
        <f t="shared" si="51"/>
        <v>0</v>
      </c>
      <c r="V69" s="29">
        <f t="shared" si="51"/>
        <v>758635</v>
      </c>
      <c r="W69" s="29">
        <f t="shared" si="51"/>
        <v>189659</v>
      </c>
      <c r="X69" s="29">
        <f t="shared" si="51"/>
        <v>189659</v>
      </c>
      <c r="Y69" s="29">
        <f t="shared" si="51"/>
        <v>189659</v>
      </c>
      <c r="Z69" s="29">
        <f t="shared" si="51"/>
        <v>189658</v>
      </c>
      <c r="AA69" s="28">
        <f t="shared" ref="AA69:AX69" si="52">SUM(AA10:AA67)</f>
        <v>0</v>
      </c>
      <c r="AB69" s="29">
        <f t="shared" si="52"/>
        <v>66028</v>
      </c>
      <c r="AC69" s="29">
        <f t="shared" si="52"/>
        <v>16507</v>
      </c>
      <c r="AD69" s="29">
        <f t="shared" si="52"/>
        <v>16507</v>
      </c>
      <c r="AE69" s="29">
        <f t="shared" si="52"/>
        <v>16507</v>
      </c>
      <c r="AF69" s="39">
        <f t="shared" si="52"/>
        <v>16507</v>
      </c>
      <c r="AG69" s="40">
        <f t="shared" si="52"/>
        <v>0</v>
      </c>
      <c r="AH69" s="29">
        <f t="shared" si="52"/>
        <v>982</v>
      </c>
      <c r="AI69" s="29">
        <f t="shared" si="52"/>
        <v>246</v>
      </c>
      <c r="AJ69" s="29">
        <f t="shared" si="52"/>
        <v>246</v>
      </c>
      <c r="AK69" s="29">
        <f t="shared" si="52"/>
        <v>246</v>
      </c>
      <c r="AL69" s="29">
        <f t="shared" si="52"/>
        <v>244</v>
      </c>
      <c r="AM69" s="28">
        <f t="shared" si="52"/>
        <v>0</v>
      </c>
      <c r="AN69" s="29">
        <f t="shared" si="52"/>
        <v>718</v>
      </c>
      <c r="AO69" s="29">
        <f t="shared" si="52"/>
        <v>180</v>
      </c>
      <c r="AP69" s="29">
        <f t="shared" si="52"/>
        <v>180</v>
      </c>
      <c r="AQ69" s="29">
        <f t="shared" si="52"/>
        <v>180</v>
      </c>
      <c r="AR69" s="29">
        <f t="shared" si="52"/>
        <v>178</v>
      </c>
      <c r="AS69" s="28">
        <f t="shared" si="52"/>
        <v>0</v>
      </c>
      <c r="AT69" s="29">
        <f t="shared" si="52"/>
        <v>22989</v>
      </c>
      <c r="AU69" s="29">
        <f t="shared" si="52"/>
        <v>5747</v>
      </c>
      <c r="AV69" s="29">
        <f t="shared" si="52"/>
        <v>5747</v>
      </c>
      <c r="AW69" s="29">
        <f t="shared" si="52"/>
        <v>5747</v>
      </c>
      <c r="AX69" s="39">
        <f t="shared" si="52"/>
        <v>5748</v>
      </c>
    </row>
    <row r="71" spans="1:50" x14ac:dyDescent="0.25">
      <c r="D71">
        <v>114945</v>
      </c>
      <c r="E71">
        <v>28736</v>
      </c>
      <c r="F71">
        <v>28736</v>
      </c>
      <c r="G71">
        <v>28736</v>
      </c>
      <c r="H71">
        <v>28737</v>
      </c>
      <c r="J71">
        <v>900400</v>
      </c>
      <c r="K71">
        <v>225100</v>
      </c>
      <c r="L71">
        <v>225100</v>
      </c>
      <c r="M71">
        <v>225100</v>
      </c>
      <c r="N71">
        <v>225100</v>
      </c>
      <c r="P71">
        <v>214563</v>
      </c>
      <c r="Q71">
        <v>53641</v>
      </c>
      <c r="R71">
        <v>53641</v>
      </c>
      <c r="S71">
        <v>53641</v>
      </c>
      <c r="T71">
        <v>53640</v>
      </c>
      <c r="V71">
        <v>758635</v>
      </c>
      <c r="W71">
        <v>189659</v>
      </c>
      <c r="X71">
        <v>189659</v>
      </c>
      <c r="Y71">
        <v>189659</v>
      </c>
      <c r="Z71">
        <v>189658</v>
      </c>
      <c r="AB71">
        <v>66028</v>
      </c>
      <c r="AC71">
        <v>16507</v>
      </c>
      <c r="AD71">
        <v>16507</v>
      </c>
      <c r="AE71">
        <v>16507</v>
      </c>
      <c r="AF71">
        <v>16507</v>
      </c>
      <c r="AN71">
        <v>718</v>
      </c>
      <c r="AO71">
        <v>180</v>
      </c>
      <c r="AP71">
        <v>180</v>
      </c>
      <c r="AQ71">
        <v>180</v>
      </c>
      <c r="AR71">
        <v>178</v>
      </c>
      <c r="AT71">
        <v>22989</v>
      </c>
      <c r="AU71">
        <v>5747</v>
      </c>
      <c r="AV71">
        <v>5747</v>
      </c>
      <c r="AW71">
        <v>5747</v>
      </c>
      <c r="AX71">
        <v>5748</v>
      </c>
    </row>
    <row r="72" spans="1:50" x14ac:dyDescent="0.25">
      <c r="D72" s="42">
        <f>D71-D69</f>
        <v>0</v>
      </c>
      <c r="E72" s="42">
        <f t="shared" ref="E72:N72" si="53">E71-E69</f>
        <v>0</v>
      </c>
      <c r="F72" s="42">
        <f t="shared" si="53"/>
        <v>0</v>
      </c>
      <c r="G72" s="42">
        <f t="shared" si="53"/>
        <v>0</v>
      </c>
      <c r="H72" s="42">
        <f t="shared" si="53"/>
        <v>0</v>
      </c>
      <c r="I72" s="42">
        <f t="shared" si="53"/>
        <v>0</v>
      </c>
      <c r="J72" s="42">
        <f t="shared" si="53"/>
        <v>0</v>
      </c>
      <c r="K72" s="42">
        <f t="shared" si="53"/>
        <v>0</v>
      </c>
      <c r="L72" s="42">
        <f t="shared" si="53"/>
        <v>0</v>
      </c>
      <c r="M72" s="42">
        <f t="shared" si="53"/>
        <v>0</v>
      </c>
      <c r="N72" s="42">
        <f t="shared" si="53"/>
        <v>0</v>
      </c>
      <c r="P72" s="42">
        <f>P71-P69</f>
        <v>0</v>
      </c>
      <c r="Q72" s="42">
        <f t="shared" ref="Q72:Z72" si="54">Q71-Q69</f>
        <v>0</v>
      </c>
      <c r="R72" s="42">
        <f t="shared" si="54"/>
        <v>0</v>
      </c>
      <c r="S72" s="42">
        <f t="shared" si="54"/>
        <v>0</v>
      </c>
      <c r="T72" s="42">
        <f t="shared" si="54"/>
        <v>0</v>
      </c>
      <c r="U72" s="42">
        <f t="shared" si="54"/>
        <v>0</v>
      </c>
      <c r="V72" s="42">
        <f t="shared" si="54"/>
        <v>0</v>
      </c>
      <c r="W72" s="42">
        <f t="shared" si="54"/>
        <v>0</v>
      </c>
      <c r="X72" s="42">
        <f t="shared" si="54"/>
        <v>0</v>
      </c>
      <c r="Y72" s="42">
        <f t="shared" si="54"/>
        <v>0</v>
      </c>
      <c r="Z72" s="42">
        <f t="shared" si="54"/>
        <v>0</v>
      </c>
      <c r="AB72" s="42">
        <f>AB71-AB69</f>
        <v>0</v>
      </c>
      <c r="AC72" s="42">
        <f t="shared" ref="AC72:AF72" si="55">AC71-AC69</f>
        <v>0</v>
      </c>
      <c r="AD72" s="42">
        <f t="shared" si="55"/>
        <v>0</v>
      </c>
      <c r="AE72" s="42">
        <f t="shared" si="55"/>
        <v>0</v>
      </c>
      <c r="AF72" s="42">
        <f t="shared" si="55"/>
        <v>0</v>
      </c>
      <c r="AN72" s="42">
        <f>AN71-AN69</f>
        <v>0</v>
      </c>
      <c r="AO72" s="42">
        <f t="shared" ref="AO72:AR72" si="56">AO71-AO69</f>
        <v>0</v>
      </c>
      <c r="AP72" s="42">
        <f t="shared" si="56"/>
        <v>0</v>
      </c>
      <c r="AQ72" s="42">
        <f t="shared" si="56"/>
        <v>0</v>
      </c>
      <c r="AR72" s="42">
        <f t="shared" si="56"/>
        <v>0</v>
      </c>
      <c r="AT72" s="42">
        <f>AT71-AT69</f>
        <v>0</v>
      </c>
      <c r="AU72" s="42">
        <f t="shared" ref="AU72:AX72" si="57">AU71-AU69</f>
        <v>0</v>
      </c>
      <c r="AV72" s="42">
        <f t="shared" si="57"/>
        <v>0</v>
      </c>
      <c r="AW72" s="42">
        <f t="shared" si="57"/>
        <v>0</v>
      </c>
      <c r="AX72" s="42">
        <f t="shared" si="57"/>
        <v>0</v>
      </c>
    </row>
  </sheetData>
  <mergeCells count="41">
    <mergeCell ref="A1:AX1"/>
    <mergeCell ref="A2:AX2"/>
    <mergeCell ref="A4:AX4"/>
    <mergeCell ref="A5:A8"/>
    <mergeCell ref="B5:B8"/>
    <mergeCell ref="C5:H5"/>
    <mergeCell ref="I5:Z5"/>
    <mergeCell ref="AA5:AR5"/>
    <mergeCell ref="AS5:AX5"/>
    <mergeCell ref="U6:U8"/>
    <mergeCell ref="C6:C8"/>
    <mergeCell ref="D6:H6"/>
    <mergeCell ref="O6:O8"/>
    <mergeCell ref="K7:N7"/>
    <mergeCell ref="D7:D8"/>
    <mergeCell ref="E7:H7"/>
    <mergeCell ref="AC7:AF7"/>
    <mergeCell ref="P7:P8"/>
    <mergeCell ref="Q7:T7"/>
    <mergeCell ref="W7:Z7"/>
    <mergeCell ref="V7:V8"/>
    <mergeCell ref="AA6:AA8"/>
    <mergeCell ref="V6:Z6"/>
    <mergeCell ref="P6:T6"/>
    <mergeCell ref="AB7:AB8"/>
    <mergeCell ref="AB6:AF6"/>
    <mergeCell ref="J7:J8"/>
    <mergeCell ref="I6:I8"/>
    <mergeCell ref="J6:N6"/>
    <mergeCell ref="AG6:AG8"/>
    <mergeCell ref="AH6:AL6"/>
    <mergeCell ref="AH7:AH8"/>
    <mergeCell ref="AS6:AS8"/>
    <mergeCell ref="AT6:AX6"/>
    <mergeCell ref="AI7:AL7"/>
    <mergeCell ref="AO7:AR7"/>
    <mergeCell ref="AT7:AT8"/>
    <mergeCell ref="AU7:AX7"/>
    <mergeCell ref="AN6:AR6"/>
    <mergeCell ref="AM6:AM8"/>
    <mergeCell ref="AN7:AN8"/>
  </mergeCells>
  <pageMargins left="0.11811023622047245" right="0.11811023622047245" top="0.15748031496062992" bottom="0.15748031496062992" header="0.31496062992125984" footer="0.31496062992125984"/>
  <pageSetup paperSize="9" scale="42" orientation="landscape" r:id="rId1"/>
  <colBreaks count="3" manualBreakCount="3">
    <brk id="14" max="1048575" man="1"/>
    <brk id="26" max="1048575" man="1"/>
    <brk id="38" max="1048575" man="1"/>
  </colBreaks>
  <ignoredErrors>
    <ignoredError sqref="AU43:AX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view="pageBreakPreview" zoomScale="60" zoomScaleNormal="100" workbookViewId="0">
      <pane xSplit="2" ySplit="9" topLeftCell="AF32" activePane="bottomRight" state="frozen"/>
      <selection pane="topRight" activeCell="E1" sqref="E1"/>
      <selection pane="bottomLeft" activeCell="A10" sqref="A10"/>
      <selection pane="bottomRight" activeCell="D10" sqref="D10:AX69"/>
    </sheetView>
  </sheetViews>
  <sheetFormatPr defaultRowHeight="15" x14ac:dyDescent="0.25"/>
  <cols>
    <col min="1" max="1" width="9.28515625" bestFit="1" customWidth="1"/>
    <col min="2" max="2" width="63.5703125" customWidth="1"/>
    <col min="3" max="3" width="12.85546875" customWidth="1"/>
    <col min="4" max="8" width="16.140625" customWidth="1"/>
    <col min="9" max="9" width="15.85546875" customWidth="1"/>
    <col min="10" max="10" width="15.140625" customWidth="1"/>
    <col min="11" max="14" width="13.42578125" customWidth="1"/>
    <col min="15" max="26" width="19.5703125" customWidth="1"/>
    <col min="27" max="50" width="18.85546875" customWidth="1"/>
  </cols>
  <sheetData>
    <row r="1" spans="1:50" ht="30" customHeight="1" x14ac:dyDescent="0.4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ht="30" x14ac:dyDescent="0.4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30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thickBot="1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</row>
    <row r="5" spans="1:50" ht="16.5" customHeight="1" thickBot="1" x14ac:dyDescent="0.3">
      <c r="A5" s="80" t="s">
        <v>4</v>
      </c>
      <c r="B5" s="80" t="s">
        <v>5</v>
      </c>
      <c r="C5" s="83"/>
      <c r="D5" s="84"/>
      <c r="E5" s="84"/>
      <c r="F5" s="84"/>
      <c r="G5" s="84"/>
      <c r="H5" s="84"/>
      <c r="I5" s="85" t="s">
        <v>6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9"/>
      <c r="AT5" s="90"/>
      <c r="AU5" s="90"/>
      <c r="AV5" s="90"/>
      <c r="AW5" s="90"/>
      <c r="AX5" s="90"/>
    </row>
    <row r="6" spans="1:50" ht="16.5" customHeight="1" thickBot="1" x14ac:dyDescent="0.3">
      <c r="A6" s="81"/>
      <c r="B6" s="81"/>
      <c r="C6" s="91" t="s">
        <v>7</v>
      </c>
      <c r="D6" s="93" t="s">
        <v>8</v>
      </c>
      <c r="E6" s="93"/>
      <c r="F6" s="93"/>
      <c r="G6" s="93"/>
      <c r="H6" s="94"/>
      <c r="I6" s="74" t="s">
        <v>9</v>
      </c>
      <c r="J6" s="70" t="s">
        <v>8</v>
      </c>
      <c r="K6" s="64"/>
      <c r="L6" s="64"/>
      <c r="M6" s="64"/>
      <c r="N6" s="73"/>
      <c r="O6" s="74" t="s">
        <v>10</v>
      </c>
      <c r="P6" s="64" t="s">
        <v>8</v>
      </c>
      <c r="Q6" s="64"/>
      <c r="R6" s="64"/>
      <c r="S6" s="64"/>
      <c r="T6" s="73"/>
      <c r="U6" s="74" t="s">
        <v>11</v>
      </c>
      <c r="V6" s="64" t="s">
        <v>8</v>
      </c>
      <c r="W6" s="64"/>
      <c r="X6" s="64"/>
      <c r="Y6" s="64"/>
      <c r="Z6" s="64"/>
      <c r="AA6" s="71" t="s">
        <v>12</v>
      </c>
      <c r="AB6" s="64" t="s">
        <v>8</v>
      </c>
      <c r="AC6" s="64"/>
      <c r="AD6" s="64"/>
      <c r="AE6" s="64"/>
      <c r="AF6" s="64"/>
      <c r="AG6" s="61" t="s">
        <v>13</v>
      </c>
      <c r="AH6" s="64" t="s">
        <v>8</v>
      </c>
      <c r="AI6" s="64"/>
      <c r="AJ6" s="64"/>
      <c r="AK6" s="64"/>
      <c r="AL6" s="64"/>
      <c r="AM6" s="71" t="s">
        <v>14</v>
      </c>
      <c r="AN6" s="64" t="s">
        <v>8</v>
      </c>
      <c r="AO6" s="64"/>
      <c r="AP6" s="64"/>
      <c r="AQ6" s="64"/>
      <c r="AR6" s="64"/>
      <c r="AS6" s="67" t="s">
        <v>15</v>
      </c>
      <c r="AT6" s="64" t="s">
        <v>8</v>
      </c>
      <c r="AU6" s="64"/>
      <c r="AV6" s="64"/>
      <c r="AW6" s="64"/>
      <c r="AX6" s="64"/>
    </row>
    <row r="7" spans="1:50" ht="16.5" customHeight="1" thickBot="1" x14ac:dyDescent="0.3">
      <c r="A7" s="81"/>
      <c r="B7" s="81"/>
      <c r="C7" s="92"/>
      <c r="D7" s="65" t="s">
        <v>83</v>
      </c>
      <c r="E7" s="70" t="s">
        <v>0</v>
      </c>
      <c r="F7" s="64"/>
      <c r="G7" s="64"/>
      <c r="H7" s="72"/>
      <c r="I7" s="75"/>
      <c r="J7" s="65" t="s">
        <v>83</v>
      </c>
      <c r="K7" s="70" t="s">
        <v>0</v>
      </c>
      <c r="L7" s="64"/>
      <c r="M7" s="64"/>
      <c r="N7" s="72"/>
      <c r="O7" s="75"/>
      <c r="P7" s="65" t="s">
        <v>83</v>
      </c>
      <c r="Q7" s="70" t="s">
        <v>0</v>
      </c>
      <c r="R7" s="64"/>
      <c r="S7" s="64"/>
      <c r="T7" s="72"/>
      <c r="U7" s="75"/>
      <c r="V7" s="65" t="s">
        <v>83</v>
      </c>
      <c r="W7" s="70" t="s">
        <v>0</v>
      </c>
      <c r="X7" s="64"/>
      <c r="Y7" s="64"/>
      <c r="Z7" s="64"/>
      <c r="AA7" s="71"/>
      <c r="AB7" s="65" t="s">
        <v>83</v>
      </c>
      <c r="AC7" s="70" t="s">
        <v>0</v>
      </c>
      <c r="AD7" s="64"/>
      <c r="AE7" s="64"/>
      <c r="AF7" s="64"/>
      <c r="AG7" s="62"/>
      <c r="AH7" s="65" t="s">
        <v>83</v>
      </c>
      <c r="AI7" s="70" t="s">
        <v>0</v>
      </c>
      <c r="AJ7" s="64"/>
      <c r="AK7" s="64"/>
      <c r="AL7" s="64"/>
      <c r="AM7" s="71"/>
      <c r="AN7" s="65" t="s">
        <v>83</v>
      </c>
      <c r="AO7" s="70" t="s">
        <v>0</v>
      </c>
      <c r="AP7" s="64"/>
      <c r="AQ7" s="64"/>
      <c r="AR7" s="64"/>
      <c r="AS7" s="68"/>
      <c r="AT7" s="65" t="s">
        <v>83</v>
      </c>
      <c r="AU7" s="70" t="s">
        <v>0</v>
      </c>
      <c r="AV7" s="64"/>
      <c r="AW7" s="64"/>
      <c r="AX7" s="64"/>
    </row>
    <row r="8" spans="1:50" ht="68.25" customHeight="1" thickBot="1" x14ac:dyDescent="0.3">
      <c r="A8" s="82"/>
      <c r="B8" s="82"/>
      <c r="C8" s="92"/>
      <c r="D8" s="66"/>
      <c r="E8" s="2" t="s">
        <v>16</v>
      </c>
      <c r="F8" s="2" t="s">
        <v>17</v>
      </c>
      <c r="G8" s="2" t="s">
        <v>18</v>
      </c>
      <c r="H8" s="2" t="s">
        <v>19</v>
      </c>
      <c r="I8" s="76"/>
      <c r="J8" s="66"/>
      <c r="K8" s="2" t="s">
        <v>16</v>
      </c>
      <c r="L8" s="2" t="s">
        <v>17</v>
      </c>
      <c r="M8" s="2" t="s">
        <v>18</v>
      </c>
      <c r="N8" s="2" t="s">
        <v>19</v>
      </c>
      <c r="O8" s="76"/>
      <c r="P8" s="66"/>
      <c r="Q8" s="2" t="s">
        <v>16</v>
      </c>
      <c r="R8" s="2" t="s">
        <v>17</v>
      </c>
      <c r="S8" s="2" t="s">
        <v>18</v>
      </c>
      <c r="T8" s="2" t="s">
        <v>19</v>
      </c>
      <c r="U8" s="75"/>
      <c r="V8" s="66"/>
      <c r="W8" s="2" t="s">
        <v>16</v>
      </c>
      <c r="X8" s="2" t="s">
        <v>17</v>
      </c>
      <c r="Y8" s="2" t="s">
        <v>18</v>
      </c>
      <c r="Z8" s="3" t="s">
        <v>19</v>
      </c>
      <c r="AA8" s="71"/>
      <c r="AB8" s="66"/>
      <c r="AC8" s="2" t="s">
        <v>16</v>
      </c>
      <c r="AD8" s="2" t="s">
        <v>17</v>
      </c>
      <c r="AE8" s="2" t="s">
        <v>18</v>
      </c>
      <c r="AF8" s="3" t="s">
        <v>19</v>
      </c>
      <c r="AG8" s="63"/>
      <c r="AH8" s="66"/>
      <c r="AI8" s="2" t="s">
        <v>16</v>
      </c>
      <c r="AJ8" s="2" t="s">
        <v>17</v>
      </c>
      <c r="AK8" s="2" t="s">
        <v>18</v>
      </c>
      <c r="AL8" s="3" t="s">
        <v>19</v>
      </c>
      <c r="AM8" s="71"/>
      <c r="AN8" s="66"/>
      <c r="AO8" s="2" t="s">
        <v>16</v>
      </c>
      <c r="AP8" s="2" t="s">
        <v>17</v>
      </c>
      <c r="AQ8" s="2" t="s">
        <v>18</v>
      </c>
      <c r="AR8" s="3" t="s">
        <v>19</v>
      </c>
      <c r="AS8" s="69"/>
      <c r="AT8" s="66"/>
      <c r="AU8" s="2" t="s">
        <v>16</v>
      </c>
      <c r="AV8" s="2" t="s">
        <v>17</v>
      </c>
      <c r="AW8" s="2" t="s">
        <v>18</v>
      </c>
      <c r="AX8" s="3" t="s">
        <v>19</v>
      </c>
    </row>
    <row r="9" spans="1:50" ht="16.5" thickBot="1" x14ac:dyDescent="0.3">
      <c r="A9" s="4">
        <v>1</v>
      </c>
      <c r="B9" s="5">
        <v>2</v>
      </c>
      <c r="C9" s="4">
        <v>3</v>
      </c>
      <c r="D9" s="5">
        <v>4</v>
      </c>
      <c r="E9" s="4">
        <v>5</v>
      </c>
      <c r="F9" s="5">
        <v>6</v>
      </c>
      <c r="G9" s="4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  <c r="S9" s="4">
        <v>19</v>
      </c>
      <c r="T9" s="5">
        <v>20</v>
      </c>
      <c r="U9" s="4">
        <v>21</v>
      </c>
      <c r="V9" s="5">
        <v>22</v>
      </c>
      <c r="W9" s="4">
        <v>23</v>
      </c>
      <c r="X9" s="5">
        <v>24</v>
      </c>
      <c r="Y9" s="4">
        <v>25</v>
      </c>
      <c r="Z9" s="5">
        <v>26</v>
      </c>
      <c r="AA9" s="4">
        <v>27</v>
      </c>
      <c r="AB9" s="5">
        <v>28</v>
      </c>
      <c r="AC9" s="4">
        <v>29</v>
      </c>
      <c r="AD9" s="5">
        <v>30</v>
      </c>
      <c r="AE9" s="4">
        <v>31</v>
      </c>
      <c r="AF9" s="5">
        <v>32</v>
      </c>
      <c r="AG9" s="4">
        <v>33</v>
      </c>
      <c r="AH9" s="5">
        <v>34</v>
      </c>
      <c r="AI9" s="4">
        <v>35</v>
      </c>
      <c r="AJ9" s="5">
        <v>36</v>
      </c>
      <c r="AK9" s="4">
        <v>37</v>
      </c>
      <c r="AL9" s="5">
        <v>38</v>
      </c>
      <c r="AM9" s="4">
        <v>39</v>
      </c>
      <c r="AN9" s="5">
        <v>40</v>
      </c>
      <c r="AO9" s="4">
        <v>41</v>
      </c>
      <c r="AP9" s="5">
        <v>42</v>
      </c>
      <c r="AQ9" s="4">
        <v>43</v>
      </c>
      <c r="AR9" s="5">
        <v>44</v>
      </c>
      <c r="AS9" s="4">
        <v>45</v>
      </c>
      <c r="AT9" s="5">
        <v>46</v>
      </c>
      <c r="AU9" s="4">
        <v>47</v>
      </c>
      <c r="AV9" s="5">
        <v>48</v>
      </c>
      <c r="AW9" s="4">
        <v>49</v>
      </c>
      <c r="AX9" s="5">
        <v>50</v>
      </c>
    </row>
    <row r="10" spans="1:50" ht="18.75" x14ac:dyDescent="0.25">
      <c r="A10" s="6">
        <v>1</v>
      </c>
      <c r="B10" s="7" t="s">
        <v>20</v>
      </c>
      <c r="C10" s="8" t="s">
        <v>21</v>
      </c>
      <c r="D10" s="9">
        <f>[1]Лист1!$AA$16</f>
        <v>7206</v>
      </c>
      <c r="E10" s="9">
        <f>ROUND(D10/4,0)</f>
        <v>1802</v>
      </c>
      <c r="F10" s="9">
        <f>ROUND(D10/4,0)</f>
        <v>1802</v>
      </c>
      <c r="G10" s="9">
        <f>ROUND(D10/4,0)</f>
        <v>1802</v>
      </c>
      <c r="H10" s="9">
        <f>D10-E10-F10-G10</f>
        <v>1800</v>
      </c>
      <c r="I10" s="10" t="s">
        <v>21</v>
      </c>
      <c r="J10" s="9">
        <f>[1]Лист1!$AA$69</f>
        <v>40765</v>
      </c>
      <c r="K10" s="9">
        <f>ROUND(J10/4,0)</f>
        <v>10191</v>
      </c>
      <c r="L10" s="9">
        <f>ROUND(J10/4,0)</f>
        <v>10191</v>
      </c>
      <c r="M10" s="9">
        <f>ROUND(J10/4,0)</f>
        <v>10191</v>
      </c>
      <c r="N10" s="30">
        <f>J10-K10-L10-M10</f>
        <v>10192</v>
      </c>
      <c r="O10" s="10" t="s">
        <v>21</v>
      </c>
      <c r="P10" s="9">
        <f>[1]Лист1!$AA$86</f>
        <v>11145</v>
      </c>
      <c r="Q10" s="9">
        <f>ROUND(P10/4,0)</f>
        <v>2786</v>
      </c>
      <c r="R10" s="32">
        <f>ROUND(P10/4,0)</f>
        <v>2786</v>
      </c>
      <c r="S10" s="9">
        <f>ROUND(P10/4,0)</f>
        <v>2786</v>
      </c>
      <c r="T10" s="9">
        <f>P10-Q10-R10-S10</f>
        <v>2787</v>
      </c>
      <c r="U10" s="10" t="s">
        <v>21</v>
      </c>
      <c r="V10" s="9">
        <f>[1]Лист1!$AA$54</f>
        <v>44541</v>
      </c>
      <c r="W10" s="9">
        <f>ROUND(V10/4,0)</f>
        <v>11135</v>
      </c>
      <c r="X10" s="9">
        <f>ROUND(V10/4,0)</f>
        <v>11135</v>
      </c>
      <c r="Y10" s="9">
        <f>ROUND(V10/4,0)</f>
        <v>11135</v>
      </c>
      <c r="Z10" s="9">
        <f>V10-W10-X10-Y10</f>
        <v>11136</v>
      </c>
      <c r="AA10" s="11" t="s">
        <v>21</v>
      </c>
      <c r="AB10" s="9">
        <f>[1]Лист1!$AA$17</f>
        <v>1260</v>
      </c>
      <c r="AC10" s="9">
        <f>ROUND(AB10/4,0)</f>
        <v>315</v>
      </c>
      <c r="AD10" s="9">
        <f>ROUND(AB10/4,0)</f>
        <v>315</v>
      </c>
      <c r="AE10" s="9">
        <f>ROUND(AB10/4,0)</f>
        <v>315</v>
      </c>
      <c r="AF10" s="30">
        <f>AB10-AC10-AD10-AE10</f>
        <v>315</v>
      </c>
      <c r="AG10" s="11" t="s">
        <v>21</v>
      </c>
      <c r="AH10" s="9">
        <f>AI10+AJ10+AK10+AL10</f>
        <v>0</v>
      </c>
      <c r="AI10" s="9"/>
      <c r="AJ10" s="9"/>
      <c r="AK10" s="9"/>
      <c r="AL10" s="9"/>
      <c r="AM10" s="11" t="s">
        <v>21</v>
      </c>
      <c r="AN10" s="9">
        <f>AO10+AP10+AQ10+AR10</f>
        <v>0</v>
      </c>
      <c r="AO10" s="9"/>
      <c r="AP10" s="9"/>
      <c r="AQ10" s="9"/>
      <c r="AR10" s="9"/>
      <c r="AS10" s="12" t="s">
        <v>21</v>
      </c>
      <c r="AT10" s="9">
        <f>[1]Лист1!$AA$90</f>
        <v>931</v>
      </c>
      <c r="AU10" s="9">
        <f>ROUND(AT10/4,0)</f>
        <v>233</v>
      </c>
      <c r="AV10" s="9">
        <f>ROUND(AT10/4,0)</f>
        <v>233</v>
      </c>
      <c r="AW10" s="9">
        <f>ROUND(AT10/4,0)</f>
        <v>233</v>
      </c>
      <c r="AX10" s="30">
        <f>AT10-AU10-AV10-AW10</f>
        <v>232</v>
      </c>
    </row>
    <row r="11" spans="1:50" ht="18.75" x14ac:dyDescent="0.25">
      <c r="A11" s="13">
        <v>2</v>
      </c>
      <c r="B11" s="7" t="s">
        <v>22</v>
      </c>
      <c r="C11" s="14" t="s">
        <v>21</v>
      </c>
      <c r="D11" s="15">
        <f>[2]Лист1!$AA$16</f>
        <v>5117</v>
      </c>
      <c r="E11" s="16">
        <f t="shared" ref="E11:E26" si="0">ROUND(D11/4,0)</f>
        <v>1279</v>
      </c>
      <c r="F11" s="16">
        <f t="shared" ref="F11:F26" si="1">ROUND(D11/4,0)</f>
        <v>1279</v>
      </c>
      <c r="G11" s="16">
        <f t="shared" ref="G11:G26" si="2">ROUND(D11/4,0)</f>
        <v>1279</v>
      </c>
      <c r="H11" s="16">
        <f>D11-E11-F11-G11</f>
        <v>1280</v>
      </c>
      <c r="I11" s="17" t="s">
        <v>21</v>
      </c>
      <c r="J11" s="15">
        <f>[2]Лист1!$AA$69</f>
        <v>28929</v>
      </c>
      <c r="K11" s="16">
        <f t="shared" ref="K11:K67" si="3">ROUND(J11/4,0)</f>
        <v>7232</v>
      </c>
      <c r="L11" s="16">
        <f t="shared" ref="L11:L67" si="4">ROUND(J11/4,0)</f>
        <v>7232</v>
      </c>
      <c r="M11" s="16">
        <f t="shared" ref="M11:M67" si="5">ROUND(J11/4,0)</f>
        <v>7232</v>
      </c>
      <c r="N11" s="34">
        <f>J11-K11-L11-M11</f>
        <v>7233</v>
      </c>
      <c r="O11" s="17" t="s">
        <v>21</v>
      </c>
      <c r="P11" s="15">
        <f>[2]Лист1!$AA$86</f>
        <v>7914</v>
      </c>
      <c r="Q11" s="16">
        <f t="shared" ref="Q11:Q67" si="6">ROUND(P11/4,0)</f>
        <v>1979</v>
      </c>
      <c r="R11" s="32">
        <f t="shared" ref="R11:R67" si="7">ROUND(P11/4,0)</f>
        <v>1979</v>
      </c>
      <c r="S11" s="16">
        <f t="shared" ref="S11:S67" si="8">ROUND(P11/4,0)</f>
        <v>1979</v>
      </c>
      <c r="T11" s="16">
        <f>P11-Q11-R11-S11</f>
        <v>1977</v>
      </c>
      <c r="U11" s="17" t="s">
        <v>21</v>
      </c>
      <c r="V11" s="15">
        <f>[2]Лист1!$AA$54</f>
        <v>31629</v>
      </c>
      <c r="W11" s="16">
        <f t="shared" ref="W11:W67" si="9">ROUND(V11/4,0)</f>
        <v>7907</v>
      </c>
      <c r="X11" s="16">
        <f t="shared" ref="X11:X67" si="10">ROUND(V11/4,0)</f>
        <v>7907</v>
      </c>
      <c r="Y11" s="16">
        <f t="shared" ref="Y11:Y67" si="11">ROUND(V11/4,0)</f>
        <v>7907</v>
      </c>
      <c r="Z11" s="16">
        <f>V11-W11-X11-Y11</f>
        <v>7908</v>
      </c>
      <c r="AA11" s="18" t="s">
        <v>21</v>
      </c>
      <c r="AB11" s="15">
        <f>[2]Лист1!$AA$17</f>
        <v>1231</v>
      </c>
      <c r="AC11" s="16">
        <f t="shared" ref="AC11:AC67" si="12">ROUND(AB11/4,0)</f>
        <v>308</v>
      </c>
      <c r="AD11" s="16">
        <f t="shared" ref="AD11:AD67" si="13">ROUND(AB11/4,0)</f>
        <v>308</v>
      </c>
      <c r="AE11" s="16">
        <f t="shared" ref="AE11:AE67" si="14">ROUND(AB11/4,0)</f>
        <v>308</v>
      </c>
      <c r="AF11" s="34">
        <f>AB11-AC11-AD11-AE11</f>
        <v>307</v>
      </c>
      <c r="AG11" s="18" t="s">
        <v>21</v>
      </c>
      <c r="AH11" s="15">
        <f t="shared" ref="AH11:AH67" si="15">AI11+AJ11+AK11+AL11</f>
        <v>0</v>
      </c>
      <c r="AI11" s="16"/>
      <c r="AJ11" s="16"/>
      <c r="AK11" s="16"/>
      <c r="AL11" s="16"/>
      <c r="AM11" s="18" t="s">
        <v>21</v>
      </c>
      <c r="AN11" s="15">
        <f t="shared" ref="AN11:AN67" si="16">AO11+AP11+AQ11+AR11</f>
        <v>0</v>
      </c>
      <c r="AO11" s="16"/>
      <c r="AP11" s="16"/>
      <c r="AQ11" s="16"/>
      <c r="AR11" s="16"/>
      <c r="AS11" s="19" t="s">
        <v>21</v>
      </c>
      <c r="AT11" s="15">
        <f>[2]Лист1!$AA$90</f>
        <v>1181</v>
      </c>
      <c r="AU11" s="16">
        <f t="shared" ref="AU11:AU67" si="17">ROUND(AT11/4,0)</f>
        <v>295</v>
      </c>
      <c r="AV11" s="16">
        <f t="shared" ref="AV11:AV67" si="18">ROUND(AT11/4,0)</f>
        <v>295</v>
      </c>
      <c r="AW11" s="16">
        <f t="shared" ref="AW11:AW67" si="19">ROUND(AT11/4,0)</f>
        <v>295</v>
      </c>
      <c r="AX11" s="34">
        <f>AT11-AU11-AV11-AW11</f>
        <v>296</v>
      </c>
    </row>
    <row r="12" spans="1:50" ht="18.75" x14ac:dyDescent="0.25">
      <c r="A12" s="13">
        <v>3</v>
      </c>
      <c r="B12" s="7" t="s">
        <v>23</v>
      </c>
      <c r="C12" s="14" t="s">
        <v>21</v>
      </c>
      <c r="D12" s="15">
        <f>[3]Лист1!$AA$16</f>
        <v>3610</v>
      </c>
      <c r="E12" s="16">
        <f t="shared" si="0"/>
        <v>903</v>
      </c>
      <c r="F12" s="16">
        <f t="shared" si="1"/>
        <v>903</v>
      </c>
      <c r="G12" s="16">
        <f t="shared" si="2"/>
        <v>903</v>
      </c>
      <c r="H12" s="16">
        <f>D12-E12-F12-G12</f>
        <v>901</v>
      </c>
      <c r="I12" s="17" t="s">
        <v>21</v>
      </c>
      <c r="J12" s="15">
        <f>[3]Лист1!$AA$69</f>
        <v>20461</v>
      </c>
      <c r="K12" s="16">
        <f t="shared" si="3"/>
        <v>5115</v>
      </c>
      <c r="L12" s="16">
        <f t="shared" si="4"/>
        <v>5115</v>
      </c>
      <c r="M12" s="16">
        <f t="shared" si="5"/>
        <v>5115</v>
      </c>
      <c r="N12" s="34">
        <f>J12-K12-L12-M12</f>
        <v>5116</v>
      </c>
      <c r="O12" s="17" t="s">
        <v>21</v>
      </c>
      <c r="P12" s="15">
        <f>[3]Лист1!$AA$86</f>
        <v>5583</v>
      </c>
      <c r="Q12" s="16">
        <f t="shared" si="6"/>
        <v>1396</v>
      </c>
      <c r="R12" s="32">
        <f t="shared" si="7"/>
        <v>1396</v>
      </c>
      <c r="S12" s="16">
        <f t="shared" si="8"/>
        <v>1396</v>
      </c>
      <c r="T12" s="16">
        <f>P12-Q12-R12-S12</f>
        <v>1395</v>
      </c>
      <c r="U12" s="17" t="s">
        <v>21</v>
      </c>
      <c r="V12" s="15">
        <f>[3]Лист1!$AA$54</f>
        <v>22312</v>
      </c>
      <c r="W12" s="16">
        <f t="shared" si="9"/>
        <v>5578</v>
      </c>
      <c r="X12" s="16">
        <f t="shared" si="10"/>
        <v>5578</v>
      </c>
      <c r="Y12" s="16">
        <f t="shared" si="11"/>
        <v>5578</v>
      </c>
      <c r="Z12" s="16">
        <f>V12-W12-X12-Y12</f>
        <v>5578</v>
      </c>
      <c r="AA12" s="18" t="s">
        <v>21</v>
      </c>
      <c r="AB12" s="15">
        <f>[3]Лист1!$AA$17</f>
        <v>1238</v>
      </c>
      <c r="AC12" s="16">
        <f t="shared" si="12"/>
        <v>310</v>
      </c>
      <c r="AD12" s="16">
        <f t="shared" si="13"/>
        <v>310</v>
      </c>
      <c r="AE12" s="16">
        <f t="shared" si="14"/>
        <v>310</v>
      </c>
      <c r="AF12" s="34">
        <f>AB12-AC12-AD12-AE12</f>
        <v>308</v>
      </c>
      <c r="AG12" s="18" t="s">
        <v>21</v>
      </c>
      <c r="AH12" s="15">
        <f t="shared" si="15"/>
        <v>0</v>
      </c>
      <c r="AI12" s="16"/>
      <c r="AJ12" s="16"/>
      <c r="AK12" s="16"/>
      <c r="AL12" s="16"/>
      <c r="AM12" s="18" t="s">
        <v>21</v>
      </c>
      <c r="AN12" s="15">
        <f t="shared" si="16"/>
        <v>0</v>
      </c>
      <c r="AO12" s="16"/>
      <c r="AP12" s="16"/>
      <c r="AQ12" s="16"/>
      <c r="AR12" s="16"/>
      <c r="AS12" s="19" t="s">
        <v>21</v>
      </c>
      <c r="AT12" s="15">
        <f>[3]Лист1!$AA$90</f>
        <v>1225</v>
      </c>
      <c r="AU12" s="16">
        <f t="shared" si="17"/>
        <v>306</v>
      </c>
      <c r="AV12" s="16">
        <f t="shared" si="18"/>
        <v>306</v>
      </c>
      <c r="AW12" s="16">
        <f t="shared" si="19"/>
        <v>306</v>
      </c>
      <c r="AX12" s="34">
        <f>AT12-AU12-AV12-AW12</f>
        <v>307</v>
      </c>
    </row>
    <row r="13" spans="1:50" ht="18.75" x14ac:dyDescent="0.25">
      <c r="A13" s="13">
        <f t="shared" ref="A13:A67" ca="1" si="20">A12+$A$13</f>
        <v>4</v>
      </c>
      <c r="B13" s="7" t="s">
        <v>24</v>
      </c>
      <c r="C13" s="14" t="s">
        <v>21</v>
      </c>
      <c r="D13" s="15">
        <f>[4]Лист1!$AA$16</f>
        <v>516</v>
      </c>
      <c r="E13" s="16">
        <f t="shared" si="0"/>
        <v>129</v>
      </c>
      <c r="F13" s="16">
        <f t="shared" si="1"/>
        <v>129</v>
      </c>
      <c r="G13" s="16">
        <f t="shared" si="2"/>
        <v>129</v>
      </c>
      <c r="H13" s="16">
        <f>D13-E13-F13-G13</f>
        <v>129</v>
      </c>
      <c r="I13" s="17" t="s">
        <v>21</v>
      </c>
      <c r="J13" s="15">
        <f>[4]Лист1!$AA$69</f>
        <v>2882</v>
      </c>
      <c r="K13" s="16">
        <f t="shared" si="3"/>
        <v>721</v>
      </c>
      <c r="L13" s="16">
        <f t="shared" si="4"/>
        <v>721</v>
      </c>
      <c r="M13" s="16">
        <f t="shared" si="5"/>
        <v>721</v>
      </c>
      <c r="N13" s="34">
        <f>J13-K13-L13-M13</f>
        <v>719</v>
      </c>
      <c r="O13" s="17" t="s">
        <v>21</v>
      </c>
      <c r="P13" s="15">
        <f>[4]Лист1!$AA$86</f>
        <v>799</v>
      </c>
      <c r="Q13" s="16">
        <f t="shared" si="6"/>
        <v>200</v>
      </c>
      <c r="R13" s="32">
        <f t="shared" si="7"/>
        <v>200</v>
      </c>
      <c r="S13" s="16">
        <f t="shared" si="8"/>
        <v>200</v>
      </c>
      <c r="T13" s="16">
        <f>P13-Q13-R13-S13</f>
        <v>199</v>
      </c>
      <c r="U13" s="17" t="s">
        <v>21</v>
      </c>
      <c r="V13" s="15">
        <f>[4]Лист1!$AA$54</f>
        <v>3191</v>
      </c>
      <c r="W13" s="16">
        <f t="shared" si="9"/>
        <v>798</v>
      </c>
      <c r="X13" s="16">
        <f t="shared" si="10"/>
        <v>798</v>
      </c>
      <c r="Y13" s="16">
        <f t="shared" si="11"/>
        <v>798</v>
      </c>
      <c r="Z13" s="16">
        <f>V13-W13-X13-Y13</f>
        <v>797</v>
      </c>
      <c r="AA13" s="18" t="s">
        <v>21</v>
      </c>
      <c r="AB13" s="15">
        <f>[4]Лист1!$AA$17</f>
        <v>169</v>
      </c>
      <c r="AC13" s="16">
        <f t="shared" si="12"/>
        <v>42</v>
      </c>
      <c r="AD13" s="16">
        <f t="shared" si="13"/>
        <v>42</v>
      </c>
      <c r="AE13" s="16">
        <f t="shared" si="14"/>
        <v>42</v>
      </c>
      <c r="AF13" s="34">
        <f>AB13-AC13-AD13-AE13</f>
        <v>43</v>
      </c>
      <c r="AG13" s="18" t="s">
        <v>21</v>
      </c>
      <c r="AH13" s="15">
        <f t="shared" si="15"/>
        <v>0</v>
      </c>
      <c r="AI13" s="16"/>
      <c r="AJ13" s="16"/>
      <c r="AK13" s="16"/>
      <c r="AL13" s="16"/>
      <c r="AM13" s="18" t="s">
        <v>21</v>
      </c>
      <c r="AN13" s="15">
        <f t="shared" si="16"/>
        <v>0</v>
      </c>
      <c r="AO13" s="16"/>
      <c r="AP13" s="16"/>
      <c r="AQ13" s="16"/>
      <c r="AR13" s="16"/>
      <c r="AS13" s="19" t="s">
        <v>21</v>
      </c>
      <c r="AT13" s="15">
        <f>[4]Лист1!$AA$90</f>
        <v>74</v>
      </c>
      <c r="AU13" s="16">
        <f t="shared" si="17"/>
        <v>19</v>
      </c>
      <c r="AV13" s="16">
        <f t="shared" si="18"/>
        <v>19</v>
      </c>
      <c r="AW13" s="16">
        <f t="shared" si="19"/>
        <v>19</v>
      </c>
      <c r="AX13" s="34">
        <f>AT13-AU13-AV13-AW13</f>
        <v>17</v>
      </c>
    </row>
    <row r="14" spans="1:50" ht="18.75" x14ac:dyDescent="0.25">
      <c r="A14" s="13">
        <f t="shared" ca="1" si="20"/>
        <v>5</v>
      </c>
      <c r="B14" s="7" t="s">
        <v>25</v>
      </c>
      <c r="C14" s="14" t="s">
        <v>21</v>
      </c>
      <c r="D14" s="15">
        <f>[5]Лист1!$AA$16</f>
        <v>150</v>
      </c>
      <c r="E14" s="16">
        <f t="shared" si="0"/>
        <v>38</v>
      </c>
      <c r="F14" s="16">
        <f t="shared" si="1"/>
        <v>38</v>
      </c>
      <c r="G14" s="16">
        <f t="shared" si="2"/>
        <v>38</v>
      </c>
      <c r="H14" s="16">
        <f t="shared" ref="H14:H26" si="21">D14-E14-F14-G14</f>
        <v>36</v>
      </c>
      <c r="I14" s="17" t="s">
        <v>21</v>
      </c>
      <c r="J14" s="15">
        <f>[5]Лист1!$AA$69</f>
        <v>738</v>
      </c>
      <c r="K14" s="16">
        <f t="shared" si="3"/>
        <v>185</v>
      </c>
      <c r="L14" s="16">
        <f t="shared" si="4"/>
        <v>185</v>
      </c>
      <c r="M14" s="16">
        <f t="shared" si="5"/>
        <v>185</v>
      </c>
      <c r="N14" s="34">
        <f t="shared" ref="N14:N67" si="22">J14-K14-L14-M14</f>
        <v>183</v>
      </c>
      <c r="O14" s="17" t="s">
        <v>21</v>
      </c>
      <c r="P14" s="15">
        <f>[5]Лист1!$AA$86</f>
        <v>232</v>
      </c>
      <c r="Q14" s="16">
        <f t="shared" si="6"/>
        <v>58</v>
      </c>
      <c r="R14" s="32">
        <f t="shared" si="7"/>
        <v>58</v>
      </c>
      <c r="S14" s="16">
        <f t="shared" si="8"/>
        <v>58</v>
      </c>
      <c r="T14" s="16">
        <f t="shared" ref="T14:T67" si="23">P14-Q14-R14-S14</f>
        <v>58</v>
      </c>
      <c r="U14" s="17" t="s">
        <v>21</v>
      </c>
      <c r="V14" s="15">
        <f>[5]Лист1!$AA$54</f>
        <v>929</v>
      </c>
      <c r="W14" s="16">
        <f t="shared" si="9"/>
        <v>232</v>
      </c>
      <c r="X14" s="16">
        <f t="shared" si="10"/>
        <v>232</v>
      </c>
      <c r="Y14" s="16">
        <f t="shared" si="11"/>
        <v>232</v>
      </c>
      <c r="Z14" s="16">
        <f t="shared" ref="Z14:Z67" si="24">V14-W14-X14-Y14</f>
        <v>233</v>
      </c>
      <c r="AA14" s="18" t="s">
        <v>21</v>
      </c>
      <c r="AB14" s="15">
        <f>[5]Лист1!$AA$17</f>
        <v>25</v>
      </c>
      <c r="AC14" s="16">
        <f t="shared" si="12"/>
        <v>6</v>
      </c>
      <c r="AD14" s="16">
        <f t="shared" si="13"/>
        <v>6</v>
      </c>
      <c r="AE14" s="16">
        <f t="shared" si="14"/>
        <v>6</v>
      </c>
      <c r="AF14" s="34">
        <f t="shared" ref="AF14:AF67" si="25">AB14-AC14-AD14-AE14</f>
        <v>7</v>
      </c>
      <c r="AG14" s="18" t="s">
        <v>21</v>
      </c>
      <c r="AH14" s="15">
        <f t="shared" si="15"/>
        <v>0</v>
      </c>
      <c r="AI14" s="16"/>
      <c r="AJ14" s="16"/>
      <c r="AK14" s="16"/>
      <c r="AL14" s="16"/>
      <c r="AM14" s="18" t="s">
        <v>21</v>
      </c>
      <c r="AN14" s="15">
        <f t="shared" si="16"/>
        <v>0</v>
      </c>
      <c r="AO14" s="16"/>
      <c r="AP14" s="16"/>
      <c r="AQ14" s="16"/>
      <c r="AR14" s="16"/>
      <c r="AS14" s="19" t="s">
        <v>21</v>
      </c>
      <c r="AT14" s="15">
        <f>[5]Лист1!$AA$90</f>
        <v>26</v>
      </c>
      <c r="AU14" s="16">
        <f t="shared" si="17"/>
        <v>7</v>
      </c>
      <c r="AV14" s="16">
        <f t="shared" si="18"/>
        <v>7</v>
      </c>
      <c r="AW14" s="16">
        <f t="shared" si="19"/>
        <v>7</v>
      </c>
      <c r="AX14" s="34">
        <f t="shared" ref="AX14:AX67" si="26">AT14-AU14-AV14-AW14</f>
        <v>5</v>
      </c>
    </row>
    <row r="15" spans="1:50" ht="18.75" x14ac:dyDescent="0.25">
      <c r="A15" s="13">
        <f t="shared" ca="1" si="20"/>
        <v>6</v>
      </c>
      <c r="B15" s="7" t="s">
        <v>26</v>
      </c>
      <c r="C15" s="14" t="s">
        <v>21</v>
      </c>
      <c r="D15" s="15">
        <f>[6]Лист1!$AA$16</f>
        <v>7007</v>
      </c>
      <c r="E15" s="16">
        <f t="shared" si="0"/>
        <v>1752</v>
      </c>
      <c r="F15" s="16">
        <f t="shared" si="1"/>
        <v>1752</v>
      </c>
      <c r="G15" s="16">
        <f t="shared" si="2"/>
        <v>1752</v>
      </c>
      <c r="H15" s="16">
        <f t="shared" si="21"/>
        <v>1751</v>
      </c>
      <c r="I15" s="17" t="s">
        <v>21</v>
      </c>
      <c r="J15" s="15">
        <f>[6]Лист1!$AA$69</f>
        <v>39688</v>
      </c>
      <c r="K15" s="16">
        <f t="shared" si="3"/>
        <v>9922</v>
      </c>
      <c r="L15" s="16">
        <f t="shared" si="4"/>
        <v>9922</v>
      </c>
      <c r="M15" s="16">
        <f t="shared" si="5"/>
        <v>9922</v>
      </c>
      <c r="N15" s="34">
        <f t="shared" si="22"/>
        <v>9922</v>
      </c>
      <c r="O15" s="17" t="s">
        <v>21</v>
      </c>
      <c r="P15" s="15">
        <f>[6]Лист1!$AA$86</f>
        <v>10837</v>
      </c>
      <c r="Q15" s="16">
        <f t="shared" si="6"/>
        <v>2709</v>
      </c>
      <c r="R15" s="32">
        <f t="shared" si="7"/>
        <v>2709</v>
      </c>
      <c r="S15" s="16">
        <f t="shared" si="8"/>
        <v>2709</v>
      </c>
      <c r="T15" s="16">
        <f t="shared" si="23"/>
        <v>2710</v>
      </c>
      <c r="U15" s="17" t="s">
        <v>21</v>
      </c>
      <c r="V15" s="15">
        <f>[6]Лист1!$AA$54</f>
        <v>43309</v>
      </c>
      <c r="W15" s="16">
        <f t="shared" si="9"/>
        <v>10827</v>
      </c>
      <c r="X15" s="16">
        <f t="shared" si="10"/>
        <v>10827</v>
      </c>
      <c r="Y15" s="16">
        <f t="shared" si="11"/>
        <v>10827</v>
      </c>
      <c r="Z15" s="16">
        <f t="shared" si="24"/>
        <v>10828</v>
      </c>
      <c r="AA15" s="18" t="s">
        <v>21</v>
      </c>
      <c r="AB15" s="15">
        <f>[6]Лист1!$AA$17</f>
        <v>2353</v>
      </c>
      <c r="AC15" s="16">
        <f t="shared" si="12"/>
        <v>588</v>
      </c>
      <c r="AD15" s="16">
        <f t="shared" si="13"/>
        <v>588</v>
      </c>
      <c r="AE15" s="16">
        <f t="shared" si="14"/>
        <v>588</v>
      </c>
      <c r="AF15" s="34">
        <f t="shared" si="25"/>
        <v>589</v>
      </c>
      <c r="AG15" s="18" t="s">
        <v>21</v>
      </c>
      <c r="AH15" s="15">
        <f t="shared" si="15"/>
        <v>0</v>
      </c>
      <c r="AI15" s="16"/>
      <c r="AJ15" s="16"/>
      <c r="AK15" s="16"/>
      <c r="AL15" s="16"/>
      <c r="AM15" s="18" t="s">
        <v>21</v>
      </c>
      <c r="AN15" s="15">
        <f t="shared" si="16"/>
        <v>0</v>
      </c>
      <c r="AO15" s="16"/>
      <c r="AP15" s="16"/>
      <c r="AQ15" s="16"/>
      <c r="AR15" s="16"/>
      <c r="AS15" s="19" t="s">
        <v>21</v>
      </c>
      <c r="AT15" s="15">
        <f>[6]Лист1!$AA$90</f>
        <v>1507</v>
      </c>
      <c r="AU15" s="16">
        <f t="shared" si="17"/>
        <v>377</v>
      </c>
      <c r="AV15" s="16">
        <f t="shared" si="18"/>
        <v>377</v>
      </c>
      <c r="AW15" s="16">
        <f t="shared" si="19"/>
        <v>377</v>
      </c>
      <c r="AX15" s="34">
        <f t="shared" si="26"/>
        <v>376</v>
      </c>
    </row>
    <row r="16" spans="1:50" ht="18.75" x14ac:dyDescent="0.25">
      <c r="A16" s="13">
        <f t="shared" ca="1" si="20"/>
        <v>7</v>
      </c>
      <c r="B16" s="7" t="s">
        <v>27</v>
      </c>
      <c r="C16" s="14" t="s">
        <v>21</v>
      </c>
      <c r="D16" s="15">
        <f>[7]Лист1!$AA$16</f>
        <v>444</v>
      </c>
      <c r="E16" s="20">
        <f t="shared" si="0"/>
        <v>111</v>
      </c>
      <c r="F16" s="20">
        <f t="shared" si="1"/>
        <v>111</v>
      </c>
      <c r="G16" s="20">
        <f t="shared" si="2"/>
        <v>111</v>
      </c>
      <c r="H16" s="20">
        <f t="shared" si="21"/>
        <v>111</v>
      </c>
      <c r="I16" s="17" t="s">
        <v>21</v>
      </c>
      <c r="J16" s="15">
        <f>[7]Лист1!$AA$69</f>
        <v>2413</v>
      </c>
      <c r="K16" s="20">
        <f t="shared" si="3"/>
        <v>603</v>
      </c>
      <c r="L16" s="20">
        <f t="shared" si="4"/>
        <v>603</v>
      </c>
      <c r="M16" s="20">
        <f t="shared" si="5"/>
        <v>603</v>
      </c>
      <c r="N16" s="37">
        <f t="shared" si="22"/>
        <v>604</v>
      </c>
      <c r="O16" s="17" t="s">
        <v>21</v>
      </c>
      <c r="P16" s="15">
        <f>[7]Лист1!$AA$86</f>
        <v>687</v>
      </c>
      <c r="Q16" s="20">
        <f t="shared" si="6"/>
        <v>172</v>
      </c>
      <c r="R16" s="32">
        <f t="shared" si="7"/>
        <v>172</v>
      </c>
      <c r="S16" s="20">
        <f t="shared" si="8"/>
        <v>172</v>
      </c>
      <c r="T16" s="20">
        <f t="shared" si="23"/>
        <v>171</v>
      </c>
      <c r="U16" s="17" t="s">
        <v>21</v>
      </c>
      <c r="V16" s="15">
        <f>[7]Лист1!$AA$54</f>
        <v>2746</v>
      </c>
      <c r="W16" s="20">
        <f t="shared" si="9"/>
        <v>687</v>
      </c>
      <c r="X16" s="20">
        <f t="shared" si="10"/>
        <v>687</v>
      </c>
      <c r="Y16" s="20">
        <f t="shared" si="11"/>
        <v>687</v>
      </c>
      <c r="Z16" s="20">
        <f t="shared" si="24"/>
        <v>685</v>
      </c>
      <c r="AA16" s="18" t="s">
        <v>21</v>
      </c>
      <c r="AB16" s="15">
        <f>[7]Лист1!$AA$17</f>
        <v>263</v>
      </c>
      <c r="AC16" s="20">
        <f t="shared" si="12"/>
        <v>66</v>
      </c>
      <c r="AD16" s="20">
        <f t="shared" si="13"/>
        <v>66</v>
      </c>
      <c r="AE16" s="20">
        <f t="shared" si="14"/>
        <v>66</v>
      </c>
      <c r="AF16" s="37">
        <f t="shared" si="25"/>
        <v>65</v>
      </c>
      <c r="AG16" s="18" t="s">
        <v>21</v>
      </c>
      <c r="AH16" s="15">
        <f t="shared" si="15"/>
        <v>0</v>
      </c>
      <c r="AI16" s="20"/>
      <c r="AJ16" s="20"/>
      <c r="AK16" s="20"/>
      <c r="AL16" s="20"/>
      <c r="AM16" s="18" t="s">
        <v>21</v>
      </c>
      <c r="AN16" s="15">
        <f t="shared" si="16"/>
        <v>0</v>
      </c>
      <c r="AO16" s="20"/>
      <c r="AP16" s="20"/>
      <c r="AQ16" s="20"/>
      <c r="AR16" s="20"/>
      <c r="AS16" s="19" t="s">
        <v>21</v>
      </c>
      <c r="AT16" s="15">
        <f>[7]Лист1!$AA$90</f>
        <v>91</v>
      </c>
      <c r="AU16" s="20">
        <f t="shared" si="17"/>
        <v>23</v>
      </c>
      <c r="AV16" s="20">
        <f t="shared" si="18"/>
        <v>23</v>
      </c>
      <c r="AW16" s="20">
        <f t="shared" si="19"/>
        <v>23</v>
      </c>
      <c r="AX16" s="37">
        <f t="shared" si="26"/>
        <v>22</v>
      </c>
    </row>
    <row r="17" spans="1:50" ht="18.75" x14ac:dyDescent="0.25">
      <c r="A17" s="13">
        <f t="shared" ca="1" si="20"/>
        <v>8</v>
      </c>
      <c r="B17" s="7" t="s">
        <v>28</v>
      </c>
      <c r="C17" s="14" t="s">
        <v>21</v>
      </c>
      <c r="D17" s="15">
        <f>[8]Лист1!$AA$16</f>
        <v>10857</v>
      </c>
      <c r="E17" s="16">
        <f t="shared" si="0"/>
        <v>2714</v>
      </c>
      <c r="F17" s="16">
        <f t="shared" si="1"/>
        <v>2714</v>
      </c>
      <c r="G17" s="16">
        <f t="shared" si="2"/>
        <v>2714</v>
      </c>
      <c r="H17" s="16">
        <f t="shared" si="21"/>
        <v>2715</v>
      </c>
      <c r="I17" s="17" t="s">
        <v>21</v>
      </c>
      <c r="J17" s="15">
        <f>[8]Лист1!$AA$69</f>
        <v>60277</v>
      </c>
      <c r="K17" s="16">
        <f t="shared" si="3"/>
        <v>15069</v>
      </c>
      <c r="L17" s="16">
        <f t="shared" si="4"/>
        <v>15069</v>
      </c>
      <c r="M17" s="16">
        <f t="shared" si="5"/>
        <v>15069</v>
      </c>
      <c r="N17" s="34">
        <f t="shared" si="22"/>
        <v>15070</v>
      </c>
      <c r="O17" s="17" t="s">
        <v>21</v>
      </c>
      <c r="P17" s="15">
        <f>[8]Лист1!$AA$86-6120</f>
        <v>10672</v>
      </c>
      <c r="Q17" s="16">
        <f>ROUND(P17/4,0)-2</f>
        <v>2666</v>
      </c>
      <c r="R17" s="32">
        <f>ROUND(P17/4,0)-2</f>
        <v>2666</v>
      </c>
      <c r="S17" s="16">
        <f>ROUND(P17/4,0)-2</f>
        <v>2666</v>
      </c>
      <c r="T17" s="16">
        <f t="shared" si="23"/>
        <v>2674</v>
      </c>
      <c r="U17" s="17" t="s">
        <v>21</v>
      </c>
      <c r="V17" s="15">
        <f>[8]Лист1!$AA$54</f>
        <v>67111</v>
      </c>
      <c r="W17" s="16">
        <f t="shared" si="9"/>
        <v>16778</v>
      </c>
      <c r="X17" s="16">
        <f t="shared" si="10"/>
        <v>16778</v>
      </c>
      <c r="Y17" s="16">
        <f t="shared" si="11"/>
        <v>16778</v>
      </c>
      <c r="Z17" s="16">
        <f t="shared" si="24"/>
        <v>16777</v>
      </c>
      <c r="AA17" s="18" t="s">
        <v>21</v>
      </c>
      <c r="AB17" s="15">
        <f>[8]Лист1!$AA$17</f>
        <v>5167</v>
      </c>
      <c r="AC17" s="16">
        <f t="shared" si="12"/>
        <v>1292</v>
      </c>
      <c r="AD17" s="16">
        <f t="shared" si="13"/>
        <v>1292</v>
      </c>
      <c r="AE17" s="16">
        <f t="shared" si="14"/>
        <v>1292</v>
      </c>
      <c r="AF17" s="34">
        <f t="shared" si="25"/>
        <v>1291</v>
      </c>
      <c r="AG17" s="18" t="s">
        <v>21</v>
      </c>
      <c r="AH17" s="15">
        <f t="shared" si="15"/>
        <v>0</v>
      </c>
      <c r="AI17" s="16"/>
      <c r="AJ17" s="16"/>
      <c r="AK17" s="16"/>
      <c r="AL17" s="16"/>
      <c r="AM17" s="18" t="s">
        <v>21</v>
      </c>
      <c r="AN17" s="15">
        <f t="shared" si="16"/>
        <v>0</v>
      </c>
      <c r="AO17" s="16"/>
      <c r="AP17" s="16"/>
      <c r="AQ17" s="16"/>
      <c r="AR17" s="16"/>
      <c r="AS17" s="19" t="s">
        <v>21</v>
      </c>
      <c r="AT17" s="15">
        <f>[8]Лист1!$AA$90</f>
        <v>2345</v>
      </c>
      <c r="AU17" s="16">
        <f t="shared" si="17"/>
        <v>586</v>
      </c>
      <c r="AV17" s="16">
        <f t="shared" si="18"/>
        <v>586</v>
      </c>
      <c r="AW17" s="16">
        <f t="shared" si="19"/>
        <v>586</v>
      </c>
      <c r="AX17" s="34">
        <f t="shared" si="26"/>
        <v>587</v>
      </c>
    </row>
    <row r="18" spans="1:50" ht="18.75" x14ac:dyDescent="0.25">
      <c r="A18" s="13">
        <f t="shared" ca="1" si="20"/>
        <v>9</v>
      </c>
      <c r="B18" s="7" t="s">
        <v>29</v>
      </c>
      <c r="C18" s="14" t="s">
        <v>21</v>
      </c>
      <c r="D18" s="15">
        <f>[9]Лист1!$AA$16</f>
        <v>0</v>
      </c>
      <c r="E18" s="16">
        <f t="shared" si="0"/>
        <v>0</v>
      </c>
      <c r="F18" s="16">
        <f t="shared" si="1"/>
        <v>0</v>
      </c>
      <c r="G18" s="16">
        <f t="shared" si="2"/>
        <v>0</v>
      </c>
      <c r="H18" s="16">
        <f t="shared" si="21"/>
        <v>0</v>
      </c>
      <c r="I18" s="17" t="s">
        <v>21</v>
      </c>
      <c r="J18" s="15">
        <f>[9]Лист1!$AA$69</f>
        <v>14890</v>
      </c>
      <c r="K18" s="16">
        <f t="shared" si="3"/>
        <v>3723</v>
      </c>
      <c r="L18" s="16">
        <f t="shared" si="4"/>
        <v>3723</v>
      </c>
      <c r="M18" s="16">
        <f t="shared" si="5"/>
        <v>3723</v>
      </c>
      <c r="N18" s="34">
        <f t="shared" si="22"/>
        <v>3721</v>
      </c>
      <c r="O18" s="17" t="s">
        <v>21</v>
      </c>
      <c r="P18" s="15">
        <f>[9]Лист1!$AA$86</f>
        <v>4932</v>
      </c>
      <c r="Q18" s="16">
        <f t="shared" si="6"/>
        <v>1233</v>
      </c>
      <c r="R18" s="32">
        <f t="shared" si="7"/>
        <v>1233</v>
      </c>
      <c r="S18" s="16">
        <f t="shared" si="8"/>
        <v>1233</v>
      </c>
      <c r="T18" s="16">
        <f t="shared" si="23"/>
        <v>1233</v>
      </c>
      <c r="U18" s="17" t="s">
        <v>21</v>
      </c>
      <c r="V18" s="15">
        <f>[9]Лист1!$AA$54</f>
        <v>19713</v>
      </c>
      <c r="W18" s="16">
        <f t="shared" si="9"/>
        <v>4928</v>
      </c>
      <c r="X18" s="16">
        <f t="shared" si="10"/>
        <v>4928</v>
      </c>
      <c r="Y18" s="16">
        <f t="shared" si="11"/>
        <v>4928</v>
      </c>
      <c r="Z18" s="16">
        <f t="shared" si="24"/>
        <v>4929</v>
      </c>
      <c r="AA18" s="18" t="s">
        <v>21</v>
      </c>
      <c r="AB18" s="15">
        <f>[9]Лист1!$AA$17</f>
        <v>0</v>
      </c>
      <c r="AC18" s="16">
        <f t="shared" si="12"/>
        <v>0</v>
      </c>
      <c r="AD18" s="16">
        <f t="shared" si="13"/>
        <v>0</v>
      </c>
      <c r="AE18" s="16">
        <f t="shared" si="14"/>
        <v>0</v>
      </c>
      <c r="AF18" s="34">
        <f t="shared" si="25"/>
        <v>0</v>
      </c>
      <c r="AG18" s="18" t="s">
        <v>21</v>
      </c>
      <c r="AH18" s="15">
        <f t="shared" si="15"/>
        <v>0</v>
      </c>
      <c r="AI18" s="16"/>
      <c r="AJ18" s="16"/>
      <c r="AK18" s="16"/>
      <c r="AL18" s="16"/>
      <c r="AM18" s="18" t="s">
        <v>21</v>
      </c>
      <c r="AN18" s="15">
        <f t="shared" si="16"/>
        <v>0</v>
      </c>
      <c r="AO18" s="16"/>
      <c r="AP18" s="16"/>
      <c r="AQ18" s="16"/>
      <c r="AR18" s="16"/>
      <c r="AS18" s="19" t="s">
        <v>21</v>
      </c>
      <c r="AT18" s="15">
        <f>[9]Лист1!$AA$90</f>
        <v>346</v>
      </c>
      <c r="AU18" s="16">
        <f t="shared" si="17"/>
        <v>87</v>
      </c>
      <c r="AV18" s="16">
        <f t="shared" si="18"/>
        <v>87</v>
      </c>
      <c r="AW18" s="16">
        <f t="shared" si="19"/>
        <v>87</v>
      </c>
      <c r="AX18" s="34">
        <f t="shared" si="26"/>
        <v>85</v>
      </c>
    </row>
    <row r="19" spans="1:50" ht="18.75" x14ac:dyDescent="0.25">
      <c r="A19" s="13">
        <f t="shared" ca="1" si="20"/>
        <v>10</v>
      </c>
      <c r="B19" s="7" t="s">
        <v>30</v>
      </c>
      <c r="C19" s="14" t="s">
        <v>21</v>
      </c>
      <c r="D19" s="15">
        <f>[10]Лист1!$AA$16</f>
        <v>339</v>
      </c>
      <c r="E19" s="16">
        <f t="shared" si="0"/>
        <v>85</v>
      </c>
      <c r="F19" s="16">
        <f t="shared" si="1"/>
        <v>85</v>
      </c>
      <c r="G19" s="16">
        <f t="shared" si="2"/>
        <v>85</v>
      </c>
      <c r="H19" s="16">
        <f t="shared" si="21"/>
        <v>84</v>
      </c>
      <c r="I19" s="17" t="s">
        <v>21</v>
      </c>
      <c r="J19" s="15">
        <f>[10]Лист1!$AA$69</f>
        <v>1812</v>
      </c>
      <c r="K19" s="16">
        <f t="shared" si="3"/>
        <v>453</v>
      </c>
      <c r="L19" s="16">
        <f t="shared" si="4"/>
        <v>453</v>
      </c>
      <c r="M19" s="16">
        <f t="shared" si="5"/>
        <v>453</v>
      </c>
      <c r="N19" s="34">
        <f t="shared" si="22"/>
        <v>453</v>
      </c>
      <c r="O19" s="17" t="s">
        <v>21</v>
      </c>
      <c r="P19" s="15">
        <f>[10]Лист1!$AA$86</f>
        <v>524</v>
      </c>
      <c r="Q19" s="16">
        <f t="shared" si="6"/>
        <v>131</v>
      </c>
      <c r="R19" s="32">
        <f t="shared" si="7"/>
        <v>131</v>
      </c>
      <c r="S19" s="16">
        <f t="shared" si="8"/>
        <v>131</v>
      </c>
      <c r="T19" s="16">
        <f t="shared" si="23"/>
        <v>131</v>
      </c>
      <c r="U19" s="17" t="s">
        <v>21</v>
      </c>
      <c r="V19" s="15">
        <f>[10]Лист1!$AA$54</f>
        <v>2096</v>
      </c>
      <c r="W19" s="16">
        <f t="shared" si="9"/>
        <v>524</v>
      </c>
      <c r="X19" s="16">
        <f t="shared" si="10"/>
        <v>524</v>
      </c>
      <c r="Y19" s="16">
        <f t="shared" si="11"/>
        <v>524</v>
      </c>
      <c r="Z19" s="16">
        <f t="shared" si="24"/>
        <v>524</v>
      </c>
      <c r="AA19" s="18" t="s">
        <v>21</v>
      </c>
      <c r="AB19" s="15">
        <f>[10]Лист1!$AA$17</f>
        <v>194</v>
      </c>
      <c r="AC19" s="16">
        <f t="shared" si="12"/>
        <v>49</v>
      </c>
      <c r="AD19" s="16">
        <f t="shared" si="13"/>
        <v>49</v>
      </c>
      <c r="AE19" s="16">
        <f t="shared" si="14"/>
        <v>49</v>
      </c>
      <c r="AF19" s="34">
        <f t="shared" si="25"/>
        <v>47</v>
      </c>
      <c r="AG19" s="18" t="s">
        <v>21</v>
      </c>
      <c r="AH19" s="15">
        <f t="shared" si="15"/>
        <v>0</v>
      </c>
      <c r="AI19" s="16"/>
      <c r="AJ19" s="16"/>
      <c r="AK19" s="16"/>
      <c r="AL19" s="16"/>
      <c r="AM19" s="18" t="s">
        <v>21</v>
      </c>
      <c r="AN19" s="15">
        <f t="shared" si="16"/>
        <v>0</v>
      </c>
      <c r="AO19" s="16"/>
      <c r="AP19" s="16"/>
      <c r="AQ19" s="16"/>
      <c r="AR19" s="16"/>
      <c r="AS19" s="19" t="s">
        <v>21</v>
      </c>
      <c r="AT19" s="15">
        <f>[10]Лист1!$AA$90</f>
        <v>52</v>
      </c>
      <c r="AU19" s="16">
        <f t="shared" si="17"/>
        <v>13</v>
      </c>
      <c r="AV19" s="16">
        <f t="shared" si="18"/>
        <v>13</v>
      </c>
      <c r="AW19" s="16">
        <f t="shared" si="19"/>
        <v>13</v>
      </c>
      <c r="AX19" s="34">
        <f t="shared" si="26"/>
        <v>13</v>
      </c>
    </row>
    <row r="20" spans="1:50" ht="18.75" x14ac:dyDescent="0.25">
      <c r="A20" s="13">
        <f t="shared" ca="1" si="20"/>
        <v>11</v>
      </c>
      <c r="B20" s="7" t="s">
        <v>31</v>
      </c>
      <c r="C20" s="14" t="s">
        <v>21</v>
      </c>
      <c r="D20" s="15">
        <f>[11]Лист1!$AA$16</f>
        <v>934</v>
      </c>
      <c r="E20" s="16">
        <f t="shared" si="0"/>
        <v>234</v>
      </c>
      <c r="F20" s="16">
        <f t="shared" si="1"/>
        <v>234</v>
      </c>
      <c r="G20" s="16">
        <f t="shared" si="2"/>
        <v>234</v>
      </c>
      <c r="H20" s="16">
        <f t="shared" si="21"/>
        <v>232</v>
      </c>
      <c r="I20" s="17" t="s">
        <v>21</v>
      </c>
      <c r="J20" s="15">
        <f>[11]Лист1!$AA$69</f>
        <v>5293</v>
      </c>
      <c r="K20" s="16">
        <f t="shared" si="3"/>
        <v>1323</v>
      </c>
      <c r="L20" s="16">
        <f t="shared" si="4"/>
        <v>1323</v>
      </c>
      <c r="M20" s="16">
        <f t="shared" si="5"/>
        <v>1323</v>
      </c>
      <c r="N20" s="34">
        <f t="shared" si="22"/>
        <v>1324</v>
      </c>
      <c r="O20" s="17" t="s">
        <v>21</v>
      </c>
      <c r="P20" s="15">
        <f>[11]Лист1!$AA$86</f>
        <v>1444</v>
      </c>
      <c r="Q20" s="16">
        <f t="shared" si="6"/>
        <v>361</v>
      </c>
      <c r="R20" s="32">
        <f t="shared" si="7"/>
        <v>361</v>
      </c>
      <c r="S20" s="16">
        <f t="shared" si="8"/>
        <v>361</v>
      </c>
      <c r="T20" s="16">
        <f t="shared" si="23"/>
        <v>361</v>
      </c>
      <c r="U20" s="17" t="s">
        <v>21</v>
      </c>
      <c r="V20" s="15">
        <f>[11]Лист1!$AA$54</f>
        <v>5771</v>
      </c>
      <c r="W20" s="16">
        <f t="shared" si="9"/>
        <v>1443</v>
      </c>
      <c r="X20" s="16">
        <f t="shared" si="10"/>
        <v>1443</v>
      </c>
      <c r="Y20" s="16">
        <f t="shared" si="11"/>
        <v>1443</v>
      </c>
      <c r="Z20" s="16">
        <f t="shared" si="24"/>
        <v>1442</v>
      </c>
      <c r="AA20" s="18" t="s">
        <v>21</v>
      </c>
      <c r="AB20" s="15">
        <f>[11]Лист1!$AA$17</f>
        <v>0</v>
      </c>
      <c r="AC20" s="16">
        <f t="shared" si="12"/>
        <v>0</v>
      </c>
      <c r="AD20" s="16">
        <f t="shared" si="13"/>
        <v>0</v>
      </c>
      <c r="AE20" s="16">
        <f t="shared" si="14"/>
        <v>0</v>
      </c>
      <c r="AF20" s="34">
        <f t="shared" si="25"/>
        <v>0</v>
      </c>
      <c r="AG20" s="18" t="s">
        <v>21</v>
      </c>
      <c r="AH20" s="15">
        <f t="shared" si="15"/>
        <v>0</v>
      </c>
      <c r="AI20" s="16"/>
      <c r="AJ20" s="16"/>
      <c r="AK20" s="16"/>
      <c r="AL20" s="16"/>
      <c r="AM20" s="18" t="s">
        <v>21</v>
      </c>
      <c r="AN20" s="15">
        <f t="shared" si="16"/>
        <v>0</v>
      </c>
      <c r="AO20" s="16"/>
      <c r="AP20" s="16"/>
      <c r="AQ20" s="16"/>
      <c r="AR20" s="16"/>
      <c r="AS20" s="19" t="s">
        <v>21</v>
      </c>
      <c r="AT20" s="15">
        <f>[11]Лист1!$AA$90</f>
        <v>128</v>
      </c>
      <c r="AU20" s="16">
        <f t="shared" si="17"/>
        <v>32</v>
      </c>
      <c r="AV20" s="16">
        <f t="shared" si="18"/>
        <v>32</v>
      </c>
      <c r="AW20" s="16">
        <f t="shared" si="19"/>
        <v>32</v>
      </c>
      <c r="AX20" s="34">
        <f t="shared" si="26"/>
        <v>32</v>
      </c>
    </row>
    <row r="21" spans="1:50" ht="18.75" x14ac:dyDescent="0.25">
      <c r="A21" s="13">
        <f t="shared" ca="1" si="20"/>
        <v>12</v>
      </c>
      <c r="B21" s="21" t="s">
        <v>32</v>
      </c>
      <c r="C21" s="14" t="s">
        <v>21</v>
      </c>
      <c r="D21" s="15">
        <f>[12]Лист1!$AA$16</f>
        <v>2490</v>
      </c>
      <c r="E21" s="16">
        <f t="shared" si="0"/>
        <v>623</v>
      </c>
      <c r="F21" s="16">
        <f t="shared" si="1"/>
        <v>623</v>
      </c>
      <c r="G21" s="16">
        <f t="shared" si="2"/>
        <v>623</v>
      </c>
      <c r="H21" s="16">
        <f t="shared" si="21"/>
        <v>621</v>
      </c>
      <c r="I21" s="17" t="s">
        <v>21</v>
      </c>
      <c r="J21" s="15">
        <f>[12]Лист1!$AA$69</f>
        <v>9809</v>
      </c>
      <c r="K21" s="16">
        <f t="shared" si="3"/>
        <v>2452</v>
      </c>
      <c r="L21" s="16">
        <f t="shared" si="4"/>
        <v>2452</v>
      </c>
      <c r="M21" s="16">
        <f t="shared" si="5"/>
        <v>2452</v>
      </c>
      <c r="N21" s="34">
        <f t="shared" si="22"/>
        <v>2453</v>
      </c>
      <c r="O21" s="17" t="s">
        <v>21</v>
      </c>
      <c r="P21" s="15">
        <f>[12]Лист1!$AA$86</f>
        <v>2710</v>
      </c>
      <c r="Q21" s="16">
        <f t="shared" si="6"/>
        <v>678</v>
      </c>
      <c r="R21" s="32">
        <f t="shared" si="7"/>
        <v>678</v>
      </c>
      <c r="S21" s="16">
        <f t="shared" si="8"/>
        <v>678</v>
      </c>
      <c r="T21" s="16">
        <f t="shared" si="23"/>
        <v>676</v>
      </c>
      <c r="U21" s="17" t="s">
        <v>21</v>
      </c>
      <c r="V21" s="15">
        <f>[12]Лист1!$AA$54</f>
        <v>10829</v>
      </c>
      <c r="W21" s="16">
        <f t="shared" si="9"/>
        <v>2707</v>
      </c>
      <c r="X21" s="16">
        <f t="shared" si="10"/>
        <v>2707</v>
      </c>
      <c r="Y21" s="16">
        <f t="shared" si="11"/>
        <v>2707</v>
      </c>
      <c r="Z21" s="16">
        <f t="shared" si="24"/>
        <v>2708</v>
      </c>
      <c r="AA21" s="18" t="s">
        <v>21</v>
      </c>
      <c r="AB21" s="15">
        <f>[12]Лист1!$AA$17</f>
        <v>982</v>
      </c>
      <c r="AC21" s="16">
        <f t="shared" si="12"/>
        <v>246</v>
      </c>
      <c r="AD21" s="16">
        <f t="shared" si="13"/>
        <v>246</v>
      </c>
      <c r="AE21" s="16">
        <f t="shared" si="14"/>
        <v>246</v>
      </c>
      <c r="AF21" s="34">
        <f t="shared" si="25"/>
        <v>244</v>
      </c>
      <c r="AG21" s="18" t="s">
        <v>21</v>
      </c>
      <c r="AH21" s="15">
        <f t="shared" si="15"/>
        <v>0</v>
      </c>
      <c r="AI21" s="16"/>
      <c r="AJ21" s="16"/>
      <c r="AK21" s="16"/>
      <c r="AL21" s="16"/>
      <c r="AM21" s="18" t="s">
        <v>21</v>
      </c>
      <c r="AN21" s="15">
        <f t="shared" si="16"/>
        <v>0</v>
      </c>
      <c r="AO21" s="16"/>
      <c r="AP21" s="16"/>
      <c r="AQ21" s="16"/>
      <c r="AR21" s="16"/>
      <c r="AS21" s="19" t="s">
        <v>21</v>
      </c>
      <c r="AT21" s="15">
        <f>[12]Лист1!$AA$90</f>
        <v>118</v>
      </c>
      <c r="AU21" s="16">
        <f t="shared" si="17"/>
        <v>30</v>
      </c>
      <c r="AV21" s="16">
        <f t="shared" si="18"/>
        <v>30</v>
      </c>
      <c r="AW21" s="16">
        <f t="shared" si="19"/>
        <v>30</v>
      </c>
      <c r="AX21" s="34">
        <f t="shared" si="26"/>
        <v>28</v>
      </c>
    </row>
    <row r="22" spans="1:50" ht="18.75" x14ac:dyDescent="0.25">
      <c r="A22" s="13">
        <f t="shared" ca="1" si="20"/>
        <v>13</v>
      </c>
      <c r="B22" s="7" t="s">
        <v>33</v>
      </c>
      <c r="C22" s="14" t="s">
        <v>21</v>
      </c>
      <c r="D22" s="15">
        <f>[13]Лист1!$AA$16</f>
        <v>559</v>
      </c>
      <c r="E22" s="16">
        <f t="shared" si="0"/>
        <v>140</v>
      </c>
      <c r="F22" s="16">
        <f t="shared" si="1"/>
        <v>140</v>
      </c>
      <c r="G22" s="16">
        <f t="shared" si="2"/>
        <v>140</v>
      </c>
      <c r="H22" s="16">
        <f t="shared" si="21"/>
        <v>139</v>
      </c>
      <c r="I22" s="17" t="s">
        <v>21</v>
      </c>
      <c r="J22" s="15">
        <f>[13]Лист1!$AA$69</f>
        <v>3186</v>
      </c>
      <c r="K22" s="16">
        <f t="shared" si="3"/>
        <v>797</v>
      </c>
      <c r="L22" s="16">
        <f t="shared" si="4"/>
        <v>797</v>
      </c>
      <c r="M22" s="16">
        <f t="shared" si="5"/>
        <v>797</v>
      </c>
      <c r="N22" s="34">
        <f t="shared" si="22"/>
        <v>795</v>
      </c>
      <c r="O22" s="17" t="s">
        <v>21</v>
      </c>
      <c r="P22" s="15">
        <f>[13]Лист1!$AA$86</f>
        <v>864</v>
      </c>
      <c r="Q22" s="16">
        <f t="shared" si="6"/>
        <v>216</v>
      </c>
      <c r="R22" s="32">
        <f t="shared" si="7"/>
        <v>216</v>
      </c>
      <c r="S22" s="16">
        <f t="shared" si="8"/>
        <v>216</v>
      </c>
      <c r="T22" s="16">
        <f t="shared" si="23"/>
        <v>216</v>
      </c>
      <c r="U22" s="17" t="s">
        <v>21</v>
      </c>
      <c r="V22" s="15">
        <f>[13]Лист1!$AA$54</f>
        <v>3455</v>
      </c>
      <c r="W22" s="16">
        <f t="shared" si="9"/>
        <v>864</v>
      </c>
      <c r="X22" s="16">
        <f t="shared" si="10"/>
        <v>864</v>
      </c>
      <c r="Y22" s="16">
        <f t="shared" si="11"/>
        <v>864</v>
      </c>
      <c r="Z22" s="16">
        <f t="shared" si="24"/>
        <v>863</v>
      </c>
      <c r="AA22" s="18" t="s">
        <v>21</v>
      </c>
      <c r="AB22" s="15">
        <f>[13]Лист1!$AA$17</f>
        <v>141</v>
      </c>
      <c r="AC22" s="16">
        <f t="shared" si="12"/>
        <v>35</v>
      </c>
      <c r="AD22" s="16">
        <f t="shared" si="13"/>
        <v>35</v>
      </c>
      <c r="AE22" s="16">
        <f t="shared" si="14"/>
        <v>35</v>
      </c>
      <c r="AF22" s="34">
        <f t="shared" si="25"/>
        <v>36</v>
      </c>
      <c r="AG22" s="18" t="s">
        <v>21</v>
      </c>
      <c r="AH22" s="15">
        <f t="shared" si="15"/>
        <v>0</v>
      </c>
      <c r="AI22" s="16"/>
      <c r="AJ22" s="16"/>
      <c r="AK22" s="16"/>
      <c r="AL22" s="16"/>
      <c r="AM22" s="18" t="s">
        <v>21</v>
      </c>
      <c r="AN22" s="15">
        <f t="shared" si="16"/>
        <v>0</v>
      </c>
      <c r="AO22" s="16"/>
      <c r="AP22" s="16"/>
      <c r="AQ22" s="16"/>
      <c r="AR22" s="16"/>
      <c r="AS22" s="19" t="s">
        <v>21</v>
      </c>
      <c r="AT22" s="15">
        <f>[13]Лист1!$AA$90</f>
        <v>143</v>
      </c>
      <c r="AU22" s="16">
        <f t="shared" si="17"/>
        <v>36</v>
      </c>
      <c r="AV22" s="16">
        <f t="shared" si="18"/>
        <v>36</v>
      </c>
      <c r="AW22" s="16">
        <f t="shared" si="19"/>
        <v>36</v>
      </c>
      <c r="AX22" s="34">
        <f t="shared" si="26"/>
        <v>35</v>
      </c>
    </row>
    <row r="23" spans="1:50" ht="18.75" x14ac:dyDescent="0.25">
      <c r="A23" s="13">
        <f t="shared" ca="1" si="20"/>
        <v>14</v>
      </c>
      <c r="B23" s="7" t="s">
        <v>34</v>
      </c>
      <c r="C23" s="14" t="s">
        <v>21</v>
      </c>
      <c r="D23" s="15">
        <f>[14]Лист1!$AA$16</f>
        <v>91</v>
      </c>
      <c r="E23" s="16">
        <f t="shared" si="0"/>
        <v>23</v>
      </c>
      <c r="F23" s="16">
        <f t="shared" si="1"/>
        <v>23</v>
      </c>
      <c r="G23" s="16">
        <f t="shared" si="2"/>
        <v>23</v>
      </c>
      <c r="H23" s="16">
        <f t="shared" si="21"/>
        <v>22</v>
      </c>
      <c r="I23" s="17" t="s">
        <v>21</v>
      </c>
      <c r="J23" s="15">
        <f>[14]Лист1!$AA$69</f>
        <v>513</v>
      </c>
      <c r="K23" s="16">
        <f t="shared" si="3"/>
        <v>128</v>
      </c>
      <c r="L23" s="16">
        <f t="shared" si="4"/>
        <v>128</v>
      </c>
      <c r="M23" s="16">
        <f t="shared" si="5"/>
        <v>128</v>
      </c>
      <c r="N23" s="34">
        <f t="shared" si="22"/>
        <v>129</v>
      </c>
      <c r="O23" s="17" t="s">
        <v>21</v>
      </c>
      <c r="P23" s="15">
        <f>[14]Лист1!$AA$86</f>
        <v>140</v>
      </c>
      <c r="Q23" s="16">
        <f t="shared" si="6"/>
        <v>35</v>
      </c>
      <c r="R23" s="32">
        <f t="shared" si="7"/>
        <v>35</v>
      </c>
      <c r="S23" s="16">
        <f t="shared" si="8"/>
        <v>35</v>
      </c>
      <c r="T23" s="16">
        <f t="shared" si="23"/>
        <v>35</v>
      </c>
      <c r="U23" s="17" t="s">
        <v>21</v>
      </c>
      <c r="V23" s="15">
        <f>[14]Лист1!$AA$54</f>
        <v>560</v>
      </c>
      <c r="W23" s="16">
        <f t="shared" si="9"/>
        <v>140</v>
      </c>
      <c r="X23" s="16">
        <f t="shared" si="10"/>
        <v>140</v>
      </c>
      <c r="Y23" s="16">
        <f t="shared" si="11"/>
        <v>140</v>
      </c>
      <c r="Z23" s="16">
        <f t="shared" si="24"/>
        <v>140</v>
      </c>
      <c r="AA23" s="18" t="s">
        <v>21</v>
      </c>
      <c r="AB23" s="15">
        <f>[14]Лист1!$AA$17</f>
        <v>19</v>
      </c>
      <c r="AC23" s="16">
        <f t="shared" si="12"/>
        <v>5</v>
      </c>
      <c r="AD23" s="16">
        <f t="shared" si="13"/>
        <v>5</v>
      </c>
      <c r="AE23" s="16">
        <f t="shared" si="14"/>
        <v>5</v>
      </c>
      <c r="AF23" s="34">
        <f t="shared" si="25"/>
        <v>4</v>
      </c>
      <c r="AG23" s="18" t="s">
        <v>21</v>
      </c>
      <c r="AH23" s="15">
        <f t="shared" si="15"/>
        <v>0</v>
      </c>
      <c r="AI23" s="16"/>
      <c r="AJ23" s="16"/>
      <c r="AK23" s="16"/>
      <c r="AL23" s="16"/>
      <c r="AM23" s="18" t="s">
        <v>21</v>
      </c>
      <c r="AN23" s="15">
        <f t="shared" si="16"/>
        <v>0</v>
      </c>
      <c r="AO23" s="16"/>
      <c r="AP23" s="16"/>
      <c r="AQ23" s="16"/>
      <c r="AR23" s="16"/>
      <c r="AS23" s="19" t="s">
        <v>21</v>
      </c>
      <c r="AT23" s="15">
        <f>[14]Лист1!$AA$90</f>
        <v>19</v>
      </c>
      <c r="AU23" s="16">
        <f t="shared" si="17"/>
        <v>5</v>
      </c>
      <c r="AV23" s="16">
        <f t="shared" si="18"/>
        <v>5</v>
      </c>
      <c r="AW23" s="16">
        <f t="shared" si="19"/>
        <v>5</v>
      </c>
      <c r="AX23" s="34">
        <f t="shared" si="26"/>
        <v>4</v>
      </c>
    </row>
    <row r="24" spans="1:50" ht="18.75" x14ac:dyDescent="0.25">
      <c r="A24" s="13">
        <f t="shared" ca="1" si="20"/>
        <v>15</v>
      </c>
      <c r="B24" s="7" t="s">
        <v>35</v>
      </c>
      <c r="C24" s="14" t="s">
        <v>21</v>
      </c>
      <c r="D24" s="15">
        <f>[15]Лист1!$AA$16</f>
        <v>70</v>
      </c>
      <c r="E24" s="16">
        <f t="shared" si="0"/>
        <v>18</v>
      </c>
      <c r="F24" s="16">
        <f t="shared" si="1"/>
        <v>18</v>
      </c>
      <c r="G24" s="16">
        <f t="shared" si="2"/>
        <v>18</v>
      </c>
      <c r="H24" s="16">
        <f t="shared" si="21"/>
        <v>16</v>
      </c>
      <c r="I24" s="17" t="s">
        <v>21</v>
      </c>
      <c r="J24" s="15">
        <f>[15]Лист1!$AA$69</f>
        <v>390</v>
      </c>
      <c r="K24" s="16">
        <f t="shared" si="3"/>
        <v>98</v>
      </c>
      <c r="L24" s="16">
        <f t="shared" si="4"/>
        <v>98</v>
      </c>
      <c r="M24" s="16">
        <f t="shared" si="5"/>
        <v>98</v>
      </c>
      <c r="N24" s="34">
        <f t="shared" si="22"/>
        <v>96</v>
      </c>
      <c r="O24" s="17" t="s">
        <v>21</v>
      </c>
      <c r="P24" s="15">
        <f>[15]Лист1!$AA$86</f>
        <v>109</v>
      </c>
      <c r="Q24" s="16">
        <f t="shared" si="6"/>
        <v>27</v>
      </c>
      <c r="R24" s="32">
        <f t="shared" si="7"/>
        <v>27</v>
      </c>
      <c r="S24" s="16">
        <f t="shared" si="8"/>
        <v>27</v>
      </c>
      <c r="T24" s="16">
        <f t="shared" si="23"/>
        <v>28</v>
      </c>
      <c r="U24" s="17" t="s">
        <v>21</v>
      </c>
      <c r="V24" s="15">
        <f>[15]Лист1!$AA$54</f>
        <v>434</v>
      </c>
      <c r="W24" s="16">
        <f t="shared" si="9"/>
        <v>109</v>
      </c>
      <c r="X24" s="16">
        <f t="shared" si="10"/>
        <v>109</v>
      </c>
      <c r="Y24" s="16">
        <f t="shared" si="11"/>
        <v>109</v>
      </c>
      <c r="Z24" s="16">
        <f t="shared" si="24"/>
        <v>107</v>
      </c>
      <c r="AA24" s="18" t="s">
        <v>21</v>
      </c>
      <c r="AB24" s="15">
        <f>[15]Лист1!$AA$17</f>
        <v>35</v>
      </c>
      <c r="AC24" s="16">
        <f t="shared" si="12"/>
        <v>9</v>
      </c>
      <c r="AD24" s="16">
        <f t="shared" si="13"/>
        <v>9</v>
      </c>
      <c r="AE24" s="16">
        <f t="shared" si="14"/>
        <v>9</v>
      </c>
      <c r="AF24" s="34">
        <f t="shared" si="25"/>
        <v>8</v>
      </c>
      <c r="AG24" s="18" t="s">
        <v>21</v>
      </c>
      <c r="AH24" s="15">
        <f t="shared" si="15"/>
        <v>0</v>
      </c>
      <c r="AI24" s="16"/>
      <c r="AJ24" s="16"/>
      <c r="AK24" s="16"/>
      <c r="AL24" s="16"/>
      <c r="AM24" s="18" t="s">
        <v>21</v>
      </c>
      <c r="AN24" s="15">
        <f t="shared" si="16"/>
        <v>0</v>
      </c>
      <c r="AO24" s="16"/>
      <c r="AP24" s="16"/>
      <c r="AQ24" s="16"/>
      <c r="AR24" s="16"/>
      <c r="AS24" s="19" t="s">
        <v>21</v>
      </c>
      <c r="AT24" s="15">
        <f>[15]Лист1!$AA$90</f>
        <v>19</v>
      </c>
      <c r="AU24" s="16">
        <f t="shared" si="17"/>
        <v>5</v>
      </c>
      <c r="AV24" s="16">
        <f t="shared" si="18"/>
        <v>5</v>
      </c>
      <c r="AW24" s="16">
        <f t="shared" si="19"/>
        <v>5</v>
      </c>
      <c r="AX24" s="34">
        <f t="shared" si="26"/>
        <v>4</v>
      </c>
    </row>
    <row r="25" spans="1:50" ht="18.75" x14ac:dyDescent="0.25">
      <c r="A25" s="13">
        <f t="shared" ca="1" si="20"/>
        <v>16</v>
      </c>
      <c r="B25" s="7" t="s">
        <v>36</v>
      </c>
      <c r="C25" s="14" t="s">
        <v>21</v>
      </c>
      <c r="D25" s="15">
        <f>[16]Лист1!$AA$16</f>
        <v>520</v>
      </c>
      <c r="E25" s="16">
        <f t="shared" si="0"/>
        <v>130</v>
      </c>
      <c r="F25" s="16">
        <f t="shared" si="1"/>
        <v>130</v>
      </c>
      <c r="G25" s="16">
        <f t="shared" si="2"/>
        <v>130</v>
      </c>
      <c r="H25" s="16">
        <f t="shared" si="21"/>
        <v>130</v>
      </c>
      <c r="I25" s="17" t="s">
        <v>21</v>
      </c>
      <c r="J25" s="15">
        <f>[16]Лист1!$AA$69</f>
        <v>2922</v>
      </c>
      <c r="K25" s="16">
        <f t="shared" si="3"/>
        <v>731</v>
      </c>
      <c r="L25" s="16">
        <f t="shared" si="4"/>
        <v>731</v>
      </c>
      <c r="M25" s="16">
        <f t="shared" si="5"/>
        <v>731</v>
      </c>
      <c r="N25" s="34">
        <f t="shared" si="22"/>
        <v>729</v>
      </c>
      <c r="O25" s="17" t="s">
        <v>21</v>
      </c>
      <c r="P25" s="15">
        <f>[16]Лист1!$AA$86</f>
        <v>804</v>
      </c>
      <c r="Q25" s="16">
        <f t="shared" si="6"/>
        <v>201</v>
      </c>
      <c r="R25" s="32">
        <f t="shared" si="7"/>
        <v>201</v>
      </c>
      <c r="S25" s="16">
        <f t="shared" si="8"/>
        <v>201</v>
      </c>
      <c r="T25" s="16">
        <f t="shared" si="23"/>
        <v>201</v>
      </c>
      <c r="U25" s="17" t="s">
        <v>21</v>
      </c>
      <c r="V25" s="15">
        <f>[16]Лист1!$AA$54</f>
        <v>3212</v>
      </c>
      <c r="W25" s="16">
        <f t="shared" si="9"/>
        <v>803</v>
      </c>
      <c r="X25" s="16">
        <f t="shared" si="10"/>
        <v>803</v>
      </c>
      <c r="Y25" s="16">
        <f t="shared" si="11"/>
        <v>803</v>
      </c>
      <c r="Z25" s="16">
        <f t="shared" si="24"/>
        <v>803</v>
      </c>
      <c r="AA25" s="18" t="s">
        <v>21</v>
      </c>
      <c r="AB25" s="15">
        <f>[16]Лист1!$AA$17</f>
        <v>148</v>
      </c>
      <c r="AC25" s="16">
        <f t="shared" si="12"/>
        <v>37</v>
      </c>
      <c r="AD25" s="16">
        <f t="shared" si="13"/>
        <v>37</v>
      </c>
      <c r="AE25" s="16">
        <f t="shared" si="14"/>
        <v>37</v>
      </c>
      <c r="AF25" s="34">
        <f t="shared" si="25"/>
        <v>37</v>
      </c>
      <c r="AG25" s="18" t="s">
        <v>21</v>
      </c>
      <c r="AH25" s="15">
        <f t="shared" si="15"/>
        <v>0</v>
      </c>
      <c r="AI25" s="16"/>
      <c r="AJ25" s="16"/>
      <c r="AK25" s="16"/>
      <c r="AL25" s="16"/>
      <c r="AM25" s="18" t="s">
        <v>21</v>
      </c>
      <c r="AN25" s="15">
        <f t="shared" si="16"/>
        <v>0</v>
      </c>
      <c r="AO25" s="16"/>
      <c r="AP25" s="16"/>
      <c r="AQ25" s="16"/>
      <c r="AR25" s="16"/>
      <c r="AS25" s="19" t="s">
        <v>21</v>
      </c>
      <c r="AT25" s="15">
        <f>[16]Лист1!$AA$90</f>
        <v>84</v>
      </c>
      <c r="AU25" s="16">
        <f t="shared" si="17"/>
        <v>21</v>
      </c>
      <c r="AV25" s="16">
        <f t="shared" si="18"/>
        <v>21</v>
      </c>
      <c r="AW25" s="16">
        <f t="shared" si="19"/>
        <v>21</v>
      </c>
      <c r="AX25" s="34">
        <f t="shared" si="26"/>
        <v>21</v>
      </c>
    </row>
    <row r="26" spans="1:50" ht="18.75" x14ac:dyDescent="0.25">
      <c r="A26" s="13">
        <f t="shared" ca="1" si="20"/>
        <v>17</v>
      </c>
      <c r="B26" s="7" t="s">
        <v>37</v>
      </c>
      <c r="C26" s="14" t="s">
        <v>21</v>
      </c>
      <c r="D26" s="15">
        <f>[17]Лист1!$AA$16</f>
        <v>30</v>
      </c>
      <c r="E26" s="16">
        <f t="shared" si="0"/>
        <v>8</v>
      </c>
      <c r="F26" s="16">
        <f t="shared" si="1"/>
        <v>8</v>
      </c>
      <c r="G26" s="16">
        <f t="shared" si="2"/>
        <v>8</v>
      </c>
      <c r="H26" s="16">
        <f t="shared" si="21"/>
        <v>6</v>
      </c>
      <c r="I26" s="17" t="s">
        <v>21</v>
      </c>
      <c r="J26" s="15">
        <f>[17]Лист1!$AA$69</f>
        <v>167</v>
      </c>
      <c r="K26" s="16">
        <f t="shared" si="3"/>
        <v>42</v>
      </c>
      <c r="L26" s="16">
        <f t="shared" si="4"/>
        <v>42</v>
      </c>
      <c r="M26" s="16">
        <f t="shared" si="5"/>
        <v>42</v>
      </c>
      <c r="N26" s="34">
        <f t="shared" si="22"/>
        <v>41</v>
      </c>
      <c r="O26" s="17" t="s">
        <v>21</v>
      </c>
      <c r="P26" s="15">
        <f>[17]Лист1!$AA$86</f>
        <v>46</v>
      </c>
      <c r="Q26" s="16">
        <f t="shared" si="6"/>
        <v>12</v>
      </c>
      <c r="R26" s="32">
        <f t="shared" si="7"/>
        <v>12</v>
      </c>
      <c r="S26" s="16">
        <f t="shared" si="8"/>
        <v>12</v>
      </c>
      <c r="T26" s="16">
        <f t="shared" si="23"/>
        <v>10</v>
      </c>
      <c r="U26" s="17" t="s">
        <v>21</v>
      </c>
      <c r="V26" s="15">
        <f>[17]Лист1!$AA$54</f>
        <v>186</v>
      </c>
      <c r="W26" s="16">
        <f t="shared" si="9"/>
        <v>47</v>
      </c>
      <c r="X26" s="16">
        <f t="shared" si="10"/>
        <v>47</v>
      </c>
      <c r="Y26" s="16">
        <f t="shared" si="11"/>
        <v>47</v>
      </c>
      <c r="Z26" s="16">
        <f t="shared" si="24"/>
        <v>45</v>
      </c>
      <c r="AA26" s="18" t="s">
        <v>21</v>
      </c>
      <c r="AB26" s="15">
        <f>[17]Лист1!$AA$17</f>
        <v>15</v>
      </c>
      <c r="AC26" s="16">
        <f t="shared" si="12"/>
        <v>4</v>
      </c>
      <c r="AD26" s="16">
        <f t="shared" si="13"/>
        <v>4</v>
      </c>
      <c r="AE26" s="16">
        <f t="shared" si="14"/>
        <v>4</v>
      </c>
      <c r="AF26" s="34">
        <f t="shared" si="25"/>
        <v>3</v>
      </c>
      <c r="AG26" s="18" t="s">
        <v>21</v>
      </c>
      <c r="AH26" s="15">
        <f t="shared" si="15"/>
        <v>0</v>
      </c>
      <c r="AI26" s="16"/>
      <c r="AJ26" s="16"/>
      <c r="AK26" s="16"/>
      <c r="AL26" s="16"/>
      <c r="AM26" s="18" t="s">
        <v>21</v>
      </c>
      <c r="AN26" s="15">
        <f t="shared" si="16"/>
        <v>0</v>
      </c>
      <c r="AO26" s="16"/>
      <c r="AP26" s="16"/>
      <c r="AQ26" s="16"/>
      <c r="AR26" s="16"/>
      <c r="AS26" s="19" t="s">
        <v>21</v>
      </c>
      <c r="AT26" s="15">
        <f>[17]Лист1!$AA$90</f>
        <v>6</v>
      </c>
      <c r="AU26" s="16">
        <f t="shared" si="17"/>
        <v>2</v>
      </c>
      <c r="AV26" s="16">
        <f t="shared" si="18"/>
        <v>2</v>
      </c>
      <c r="AW26" s="16">
        <f t="shared" si="19"/>
        <v>2</v>
      </c>
      <c r="AX26" s="34">
        <f t="shared" si="26"/>
        <v>0</v>
      </c>
    </row>
    <row r="27" spans="1:50" ht="18.75" x14ac:dyDescent="0.25">
      <c r="A27" s="13">
        <f t="shared" ca="1" si="20"/>
        <v>18</v>
      </c>
      <c r="B27" s="7" t="s">
        <v>38</v>
      </c>
      <c r="C27" s="14" t="s">
        <v>21</v>
      </c>
      <c r="D27" s="15"/>
      <c r="E27" s="20"/>
      <c r="F27" s="20"/>
      <c r="G27" s="20"/>
      <c r="H27" s="20"/>
      <c r="I27" s="17" t="s">
        <v>21</v>
      </c>
      <c r="J27" s="15">
        <f>[18]Лист1!$AA$69</f>
        <v>1575</v>
      </c>
      <c r="K27" s="16">
        <f t="shared" si="3"/>
        <v>394</v>
      </c>
      <c r="L27" s="16">
        <f t="shared" si="4"/>
        <v>394</v>
      </c>
      <c r="M27" s="16">
        <f t="shared" si="5"/>
        <v>394</v>
      </c>
      <c r="N27" s="34">
        <f t="shared" si="22"/>
        <v>393</v>
      </c>
      <c r="O27" s="17" t="s">
        <v>21</v>
      </c>
      <c r="P27" s="15">
        <f>[18]Лист1!$AA$86</f>
        <v>1142</v>
      </c>
      <c r="Q27" s="16">
        <f t="shared" si="6"/>
        <v>286</v>
      </c>
      <c r="R27" s="16">
        <f t="shared" si="7"/>
        <v>286</v>
      </c>
      <c r="S27" s="16">
        <f t="shared" si="8"/>
        <v>286</v>
      </c>
      <c r="T27" s="34">
        <f t="shared" si="23"/>
        <v>284</v>
      </c>
      <c r="U27" s="17" t="s">
        <v>21</v>
      </c>
      <c r="V27" s="15">
        <f>[18]Лист1!$AA$54</f>
        <v>4564</v>
      </c>
      <c r="W27" s="16">
        <f t="shared" si="9"/>
        <v>1141</v>
      </c>
      <c r="X27" s="16">
        <f t="shared" si="10"/>
        <v>1141</v>
      </c>
      <c r="Y27" s="16">
        <f t="shared" si="11"/>
        <v>1141</v>
      </c>
      <c r="Z27" s="34">
        <f t="shared" si="24"/>
        <v>1141</v>
      </c>
      <c r="AA27" s="18" t="s">
        <v>21</v>
      </c>
      <c r="AB27" s="15">
        <f>[18]Лист1!$AA$17</f>
        <v>35</v>
      </c>
      <c r="AC27" s="16">
        <f t="shared" si="12"/>
        <v>9</v>
      </c>
      <c r="AD27" s="16">
        <f t="shared" si="13"/>
        <v>9</v>
      </c>
      <c r="AE27" s="16">
        <f t="shared" si="14"/>
        <v>9</v>
      </c>
      <c r="AF27" s="34">
        <f t="shared" si="25"/>
        <v>8</v>
      </c>
      <c r="AG27" s="18" t="s">
        <v>21</v>
      </c>
      <c r="AH27" s="15">
        <f t="shared" si="15"/>
        <v>0</v>
      </c>
      <c r="AI27" s="20"/>
      <c r="AJ27" s="20"/>
      <c r="AK27" s="20"/>
      <c r="AL27" s="20"/>
      <c r="AM27" s="18" t="s">
        <v>21</v>
      </c>
      <c r="AN27" s="15">
        <f t="shared" si="16"/>
        <v>0</v>
      </c>
      <c r="AO27" s="20"/>
      <c r="AP27" s="20"/>
      <c r="AQ27" s="20"/>
      <c r="AR27" s="20"/>
      <c r="AS27" s="19" t="s">
        <v>21</v>
      </c>
      <c r="AT27" s="15">
        <f>[18]Лист1!$AA$90</f>
        <v>58</v>
      </c>
      <c r="AU27" s="16">
        <f t="shared" si="17"/>
        <v>15</v>
      </c>
      <c r="AV27" s="16">
        <f t="shared" si="18"/>
        <v>15</v>
      </c>
      <c r="AW27" s="16">
        <f t="shared" si="19"/>
        <v>15</v>
      </c>
      <c r="AX27" s="34">
        <f t="shared" si="26"/>
        <v>13</v>
      </c>
    </row>
    <row r="28" spans="1:50" ht="18.75" x14ac:dyDescent="0.25">
      <c r="A28" s="13">
        <f t="shared" ca="1" si="20"/>
        <v>19</v>
      </c>
      <c r="B28" s="7" t="s">
        <v>39</v>
      </c>
      <c r="C28" s="14" t="s">
        <v>21</v>
      </c>
      <c r="D28" s="15"/>
      <c r="E28" s="16"/>
      <c r="F28" s="16"/>
      <c r="G28" s="16"/>
      <c r="H28" s="16"/>
      <c r="I28" s="17" t="s">
        <v>21</v>
      </c>
      <c r="J28" s="15">
        <f>[19]Лист1!$AA$69</f>
        <v>16638</v>
      </c>
      <c r="K28" s="16">
        <f t="shared" si="3"/>
        <v>4160</v>
      </c>
      <c r="L28" s="16">
        <f t="shared" si="4"/>
        <v>4160</v>
      </c>
      <c r="M28" s="16">
        <f t="shared" si="5"/>
        <v>4160</v>
      </c>
      <c r="N28" s="34">
        <f t="shared" si="22"/>
        <v>4158</v>
      </c>
      <c r="O28" s="17" t="s">
        <v>21</v>
      </c>
      <c r="P28" s="15">
        <f>[19]Лист1!$AA$86</f>
        <v>5250</v>
      </c>
      <c r="Q28" s="16">
        <f t="shared" si="6"/>
        <v>1313</v>
      </c>
      <c r="R28" s="16">
        <f t="shared" si="7"/>
        <v>1313</v>
      </c>
      <c r="S28" s="16">
        <f t="shared" si="8"/>
        <v>1313</v>
      </c>
      <c r="T28" s="34">
        <f t="shared" si="23"/>
        <v>1311</v>
      </c>
      <c r="U28" s="17" t="s">
        <v>21</v>
      </c>
      <c r="V28" s="15">
        <f>[19]Лист1!$AA$54</f>
        <v>0</v>
      </c>
      <c r="W28" s="16">
        <f t="shared" si="9"/>
        <v>0</v>
      </c>
      <c r="X28" s="16">
        <f t="shared" si="10"/>
        <v>0</v>
      </c>
      <c r="Y28" s="16">
        <f t="shared" si="11"/>
        <v>0</v>
      </c>
      <c r="Z28" s="34">
        <f t="shared" si="24"/>
        <v>0</v>
      </c>
      <c r="AA28" s="18" t="s">
        <v>21</v>
      </c>
      <c r="AB28" s="15">
        <f>[19]Лист1!$AA$17</f>
        <v>12071</v>
      </c>
      <c r="AC28" s="16">
        <f t="shared" si="12"/>
        <v>3018</v>
      </c>
      <c r="AD28" s="16">
        <f t="shared" si="13"/>
        <v>3018</v>
      </c>
      <c r="AE28" s="16">
        <f t="shared" si="14"/>
        <v>3018</v>
      </c>
      <c r="AF28" s="34">
        <f t="shared" si="25"/>
        <v>3017</v>
      </c>
      <c r="AG28" s="18" t="s">
        <v>21</v>
      </c>
      <c r="AH28" s="15">
        <f t="shared" si="15"/>
        <v>0</v>
      </c>
      <c r="AI28" s="16"/>
      <c r="AJ28" s="16"/>
      <c r="AK28" s="16"/>
      <c r="AL28" s="16"/>
      <c r="AM28" s="18" t="s">
        <v>21</v>
      </c>
      <c r="AN28" s="15">
        <f>[19]Лист1!$AA$49</f>
        <v>145</v>
      </c>
      <c r="AO28" s="16">
        <f>ROUND(AN28/4,0)</f>
        <v>36</v>
      </c>
      <c r="AP28" s="16">
        <f t="shared" ref="AP28:AP30" si="27">ROUND(AN28/4,0)</f>
        <v>36</v>
      </c>
      <c r="AQ28" s="16">
        <f t="shared" ref="AQ28:AQ30" si="28">ROUND(AN28/4,0)</f>
        <v>36</v>
      </c>
      <c r="AR28" s="16">
        <f t="shared" ref="AR28:AR30" si="29">AN28-AO28-AP28-AQ28</f>
        <v>37</v>
      </c>
      <c r="AS28" s="19" t="s">
        <v>21</v>
      </c>
      <c r="AT28" s="15">
        <f>[19]Лист1!$AA$90</f>
        <v>0</v>
      </c>
      <c r="AU28" s="16">
        <f t="shared" si="17"/>
        <v>0</v>
      </c>
      <c r="AV28" s="16">
        <f t="shared" si="18"/>
        <v>0</v>
      </c>
      <c r="AW28" s="16">
        <f t="shared" si="19"/>
        <v>0</v>
      </c>
      <c r="AX28" s="34">
        <f t="shared" si="26"/>
        <v>0</v>
      </c>
    </row>
    <row r="29" spans="1:50" ht="18.75" x14ac:dyDescent="0.25">
      <c r="A29" s="13">
        <f t="shared" ca="1" si="20"/>
        <v>20</v>
      </c>
      <c r="B29" s="7" t="s">
        <v>40</v>
      </c>
      <c r="C29" s="14" t="s">
        <v>21</v>
      </c>
      <c r="D29" s="15"/>
      <c r="E29" s="16"/>
      <c r="F29" s="16"/>
      <c r="G29" s="16"/>
      <c r="H29" s="16"/>
      <c r="I29" s="17" t="s">
        <v>21</v>
      </c>
      <c r="J29" s="15">
        <f>[20]Лист1!$AA$69</f>
        <v>6942</v>
      </c>
      <c r="K29" s="16">
        <f t="shared" si="3"/>
        <v>1736</v>
      </c>
      <c r="L29" s="16">
        <f t="shared" si="4"/>
        <v>1736</v>
      </c>
      <c r="M29" s="16">
        <f t="shared" si="5"/>
        <v>1736</v>
      </c>
      <c r="N29" s="34">
        <f t="shared" si="22"/>
        <v>1734</v>
      </c>
      <c r="O29" s="17" t="s">
        <v>21</v>
      </c>
      <c r="P29" s="15">
        <f>[20]Лист1!$AA$86</f>
        <v>8790</v>
      </c>
      <c r="Q29" s="16">
        <f t="shared" si="6"/>
        <v>2198</v>
      </c>
      <c r="R29" s="16">
        <f t="shared" si="7"/>
        <v>2198</v>
      </c>
      <c r="S29" s="16">
        <f t="shared" si="8"/>
        <v>2198</v>
      </c>
      <c r="T29" s="34">
        <f t="shared" si="23"/>
        <v>2196</v>
      </c>
      <c r="U29" s="17" t="s">
        <v>21</v>
      </c>
      <c r="V29" s="15">
        <f>[20]Лист1!$AA$54</f>
        <v>0</v>
      </c>
      <c r="W29" s="16">
        <f t="shared" si="9"/>
        <v>0</v>
      </c>
      <c r="X29" s="16">
        <f t="shared" si="10"/>
        <v>0</v>
      </c>
      <c r="Y29" s="16">
        <f t="shared" si="11"/>
        <v>0</v>
      </c>
      <c r="Z29" s="34">
        <f t="shared" si="24"/>
        <v>0</v>
      </c>
      <c r="AA29" s="18" t="s">
        <v>21</v>
      </c>
      <c r="AB29" s="15">
        <f>[20]Лист1!$AA$17</f>
        <v>6715</v>
      </c>
      <c r="AC29" s="16">
        <f t="shared" si="12"/>
        <v>1679</v>
      </c>
      <c r="AD29" s="16">
        <f t="shared" si="13"/>
        <v>1679</v>
      </c>
      <c r="AE29" s="16">
        <f t="shared" si="14"/>
        <v>1679</v>
      </c>
      <c r="AF29" s="34">
        <f t="shared" si="25"/>
        <v>1678</v>
      </c>
      <c r="AG29" s="18" t="s">
        <v>21</v>
      </c>
      <c r="AH29" s="15">
        <f>[20]Лист1!$AA$50</f>
        <v>57</v>
      </c>
      <c r="AI29" s="16">
        <f>ROUND(AH29/4,0)</f>
        <v>14</v>
      </c>
      <c r="AJ29" s="16">
        <f t="shared" ref="AJ29" si="30">ROUND(AH29/4,0)</f>
        <v>14</v>
      </c>
      <c r="AK29" s="16">
        <f t="shared" ref="AK29" si="31">ROUND(AH29/4,0)</f>
        <v>14</v>
      </c>
      <c r="AL29" s="16">
        <f t="shared" ref="AL29" si="32">AH29-AI29-AJ29-AK29</f>
        <v>15</v>
      </c>
      <c r="AM29" s="18" t="s">
        <v>21</v>
      </c>
      <c r="AN29" s="15">
        <f>[20]Лист1!$AA$49</f>
        <v>60</v>
      </c>
      <c r="AO29" s="16">
        <f t="shared" ref="AO29:AO30" si="33">ROUND(AN29/4,0)</f>
        <v>15</v>
      </c>
      <c r="AP29" s="16">
        <f t="shared" si="27"/>
        <v>15</v>
      </c>
      <c r="AQ29" s="16">
        <f t="shared" si="28"/>
        <v>15</v>
      </c>
      <c r="AR29" s="16">
        <f t="shared" si="29"/>
        <v>15</v>
      </c>
      <c r="AS29" s="19" t="s">
        <v>21</v>
      </c>
      <c r="AT29" s="15">
        <f>[20]Лист1!$AA$90</f>
        <v>0</v>
      </c>
      <c r="AU29" s="16">
        <f t="shared" si="17"/>
        <v>0</v>
      </c>
      <c r="AV29" s="16">
        <f t="shared" si="18"/>
        <v>0</v>
      </c>
      <c r="AW29" s="16">
        <f t="shared" si="19"/>
        <v>0</v>
      </c>
      <c r="AX29" s="34">
        <f t="shared" si="26"/>
        <v>0</v>
      </c>
    </row>
    <row r="30" spans="1:50" ht="18.75" x14ac:dyDescent="0.25">
      <c r="A30" s="13">
        <f t="shared" ca="1" si="20"/>
        <v>21</v>
      </c>
      <c r="B30" s="7" t="s">
        <v>41</v>
      </c>
      <c r="C30" s="14" t="s">
        <v>21</v>
      </c>
      <c r="D30" s="15"/>
      <c r="E30" s="16"/>
      <c r="F30" s="16"/>
      <c r="G30" s="16"/>
      <c r="H30" s="16"/>
      <c r="I30" s="17" t="s">
        <v>21</v>
      </c>
      <c r="J30" s="15">
        <f>[21]Лист1!$AA$69</f>
        <v>9602</v>
      </c>
      <c r="K30" s="16">
        <f t="shared" si="3"/>
        <v>2401</v>
      </c>
      <c r="L30" s="16">
        <f t="shared" si="4"/>
        <v>2401</v>
      </c>
      <c r="M30" s="16">
        <f t="shared" si="5"/>
        <v>2401</v>
      </c>
      <c r="N30" s="34">
        <f t="shared" si="22"/>
        <v>2399</v>
      </c>
      <c r="O30" s="17" t="s">
        <v>21</v>
      </c>
      <c r="P30" s="15">
        <f>[21]Лист1!$AA$86</f>
        <v>5295</v>
      </c>
      <c r="Q30" s="16">
        <f t="shared" si="6"/>
        <v>1324</v>
      </c>
      <c r="R30" s="16">
        <f t="shared" si="7"/>
        <v>1324</v>
      </c>
      <c r="S30" s="16">
        <f t="shared" si="8"/>
        <v>1324</v>
      </c>
      <c r="T30" s="34">
        <f t="shared" si="23"/>
        <v>1323</v>
      </c>
      <c r="U30" s="17" t="s">
        <v>21</v>
      </c>
      <c r="V30" s="15">
        <f>[21]Лист1!$AA$54</f>
        <v>0</v>
      </c>
      <c r="W30" s="16">
        <f t="shared" si="9"/>
        <v>0</v>
      </c>
      <c r="X30" s="16">
        <f t="shared" si="10"/>
        <v>0</v>
      </c>
      <c r="Y30" s="16">
        <f t="shared" si="11"/>
        <v>0</v>
      </c>
      <c r="Z30" s="34">
        <f t="shared" si="24"/>
        <v>0</v>
      </c>
      <c r="AA30" s="18" t="s">
        <v>21</v>
      </c>
      <c r="AB30" s="15">
        <f>[21]Лист1!$AA$17</f>
        <v>1679</v>
      </c>
      <c r="AC30" s="16">
        <f t="shared" si="12"/>
        <v>420</v>
      </c>
      <c r="AD30" s="16">
        <f t="shared" si="13"/>
        <v>420</v>
      </c>
      <c r="AE30" s="16">
        <f t="shared" si="14"/>
        <v>420</v>
      </c>
      <c r="AF30" s="34">
        <f t="shared" si="25"/>
        <v>419</v>
      </c>
      <c r="AG30" s="18" t="s">
        <v>21</v>
      </c>
      <c r="AH30" s="15">
        <f t="shared" ref="AH30:AH32" si="34">AI30+AJ30+AK30+AL30</f>
        <v>0</v>
      </c>
      <c r="AI30" s="16"/>
      <c r="AJ30" s="16"/>
      <c r="AK30" s="16"/>
      <c r="AL30" s="16"/>
      <c r="AM30" s="18" t="s">
        <v>21</v>
      </c>
      <c r="AN30" s="15">
        <f>[21]Лист1!$AA$49</f>
        <v>165</v>
      </c>
      <c r="AO30" s="16">
        <f t="shared" si="33"/>
        <v>41</v>
      </c>
      <c r="AP30" s="16">
        <f t="shared" si="27"/>
        <v>41</v>
      </c>
      <c r="AQ30" s="16">
        <f t="shared" si="28"/>
        <v>41</v>
      </c>
      <c r="AR30" s="15">
        <f t="shared" si="29"/>
        <v>42</v>
      </c>
      <c r="AS30" s="19" t="s">
        <v>21</v>
      </c>
      <c r="AT30" s="15">
        <f>[21]Лист1!$AA$90</f>
        <v>1428</v>
      </c>
      <c r="AU30" s="16">
        <f t="shared" si="17"/>
        <v>357</v>
      </c>
      <c r="AV30" s="16">
        <f t="shared" si="18"/>
        <v>357</v>
      </c>
      <c r="AW30" s="16">
        <f t="shared" si="19"/>
        <v>357</v>
      </c>
      <c r="AX30" s="34">
        <f t="shared" si="26"/>
        <v>357</v>
      </c>
    </row>
    <row r="31" spans="1:50" ht="18.75" x14ac:dyDescent="0.25">
      <c r="A31" s="13">
        <f t="shared" ca="1" si="20"/>
        <v>22</v>
      </c>
      <c r="B31" s="7" t="s">
        <v>42</v>
      </c>
      <c r="C31" s="14" t="s">
        <v>21</v>
      </c>
      <c r="D31" s="15"/>
      <c r="E31" s="16"/>
      <c r="F31" s="16"/>
      <c r="G31" s="16"/>
      <c r="H31" s="16"/>
      <c r="I31" s="17" t="s">
        <v>21</v>
      </c>
      <c r="J31" s="15">
        <f>[22]Лист1!$AA$69</f>
        <v>12727</v>
      </c>
      <c r="K31" s="16">
        <f t="shared" si="3"/>
        <v>3182</v>
      </c>
      <c r="L31" s="16">
        <f t="shared" si="4"/>
        <v>3182</v>
      </c>
      <c r="M31" s="16">
        <f t="shared" si="5"/>
        <v>3182</v>
      </c>
      <c r="N31" s="34">
        <f t="shared" si="22"/>
        <v>3181</v>
      </c>
      <c r="O31" s="17" t="s">
        <v>21</v>
      </c>
      <c r="P31" s="15">
        <f>[22]Лист1!$AA$86</f>
        <v>0</v>
      </c>
      <c r="Q31" s="16">
        <f t="shared" si="6"/>
        <v>0</v>
      </c>
      <c r="R31" s="16">
        <f t="shared" si="7"/>
        <v>0</v>
      </c>
      <c r="S31" s="16">
        <f t="shared" si="8"/>
        <v>0</v>
      </c>
      <c r="T31" s="34">
        <f t="shared" si="23"/>
        <v>0</v>
      </c>
      <c r="U31" s="17" t="s">
        <v>21</v>
      </c>
      <c r="V31" s="15">
        <f>[22]Лист1!$AA$54</f>
        <v>3558</v>
      </c>
      <c r="W31" s="16">
        <f t="shared" si="9"/>
        <v>890</v>
      </c>
      <c r="X31" s="16">
        <f t="shared" si="10"/>
        <v>890</v>
      </c>
      <c r="Y31" s="16">
        <f t="shared" si="11"/>
        <v>890</v>
      </c>
      <c r="Z31" s="34">
        <f t="shared" si="24"/>
        <v>888</v>
      </c>
      <c r="AA31" s="18" t="s">
        <v>21</v>
      </c>
      <c r="AB31" s="15">
        <f>[22]Лист1!$AA$17</f>
        <v>581</v>
      </c>
      <c r="AC31" s="16">
        <f t="shared" si="12"/>
        <v>145</v>
      </c>
      <c r="AD31" s="16">
        <f t="shared" si="13"/>
        <v>145</v>
      </c>
      <c r="AE31" s="16">
        <f t="shared" si="14"/>
        <v>145</v>
      </c>
      <c r="AF31" s="34">
        <f t="shared" si="25"/>
        <v>146</v>
      </c>
      <c r="AG31" s="18" t="s">
        <v>21</v>
      </c>
      <c r="AH31" s="15">
        <f t="shared" si="34"/>
        <v>0</v>
      </c>
      <c r="AI31" s="16"/>
      <c r="AJ31" s="16"/>
      <c r="AK31" s="16"/>
      <c r="AL31" s="16"/>
      <c r="AM31" s="18" t="s">
        <v>21</v>
      </c>
      <c r="AN31" s="15">
        <f t="shared" ref="AN31:AN42" si="35">AO31+AP31+AQ31+AR31</f>
        <v>0</v>
      </c>
      <c r="AO31" s="16"/>
      <c r="AP31" s="16"/>
      <c r="AQ31" s="16"/>
      <c r="AR31" s="16"/>
      <c r="AS31" s="19" t="s">
        <v>21</v>
      </c>
      <c r="AT31" s="15">
        <f>[22]Лист1!$AA$90</f>
        <v>519</v>
      </c>
      <c r="AU31" s="16">
        <f t="shared" si="17"/>
        <v>130</v>
      </c>
      <c r="AV31" s="16">
        <f t="shared" si="18"/>
        <v>130</v>
      </c>
      <c r="AW31" s="16">
        <f t="shared" si="19"/>
        <v>130</v>
      </c>
      <c r="AX31" s="34">
        <f t="shared" si="26"/>
        <v>129</v>
      </c>
    </row>
    <row r="32" spans="1:50" ht="18.75" x14ac:dyDescent="0.25">
      <c r="A32" s="13">
        <f t="shared" ca="1" si="20"/>
        <v>23</v>
      </c>
      <c r="B32" s="7" t="s">
        <v>43</v>
      </c>
      <c r="C32" s="14" t="s">
        <v>21</v>
      </c>
      <c r="D32" s="15"/>
      <c r="E32" s="16"/>
      <c r="F32" s="16"/>
      <c r="G32" s="16"/>
      <c r="H32" s="16"/>
      <c r="I32" s="17" t="s">
        <v>21</v>
      </c>
      <c r="J32" s="15">
        <f>[23]Лист1!$AA$69</f>
        <v>29795</v>
      </c>
      <c r="K32" s="16">
        <f t="shared" si="3"/>
        <v>7449</v>
      </c>
      <c r="L32" s="16">
        <f t="shared" si="4"/>
        <v>7449</v>
      </c>
      <c r="M32" s="16">
        <f t="shared" si="5"/>
        <v>7449</v>
      </c>
      <c r="N32" s="34">
        <f t="shared" si="22"/>
        <v>7448</v>
      </c>
      <c r="O32" s="17" t="s">
        <v>21</v>
      </c>
      <c r="P32" s="15">
        <f>[23]Лист1!$AA$86</f>
        <v>0</v>
      </c>
      <c r="Q32" s="16">
        <f t="shared" si="6"/>
        <v>0</v>
      </c>
      <c r="R32" s="16">
        <f t="shared" si="7"/>
        <v>0</v>
      </c>
      <c r="S32" s="16">
        <f t="shared" si="8"/>
        <v>0</v>
      </c>
      <c r="T32" s="34">
        <f t="shared" si="23"/>
        <v>0</v>
      </c>
      <c r="U32" s="17" t="s">
        <v>21</v>
      </c>
      <c r="V32" s="15">
        <f>[23]Лист1!$AA$54</f>
        <v>3386</v>
      </c>
      <c r="W32" s="16">
        <f t="shared" si="9"/>
        <v>847</v>
      </c>
      <c r="X32" s="16">
        <f t="shared" si="10"/>
        <v>847</v>
      </c>
      <c r="Y32" s="16">
        <f t="shared" si="11"/>
        <v>847</v>
      </c>
      <c r="Z32" s="34">
        <f t="shared" si="24"/>
        <v>845</v>
      </c>
      <c r="AA32" s="18" t="s">
        <v>21</v>
      </c>
      <c r="AB32" s="15">
        <f>[23]Лист1!$AA$17</f>
        <v>0</v>
      </c>
      <c r="AC32" s="16">
        <f t="shared" si="12"/>
        <v>0</v>
      </c>
      <c r="AD32" s="16">
        <f t="shared" si="13"/>
        <v>0</v>
      </c>
      <c r="AE32" s="16">
        <f t="shared" si="14"/>
        <v>0</v>
      </c>
      <c r="AF32" s="34">
        <f t="shared" si="25"/>
        <v>0</v>
      </c>
      <c r="AG32" s="18" t="s">
        <v>21</v>
      </c>
      <c r="AH32" s="15">
        <f t="shared" si="34"/>
        <v>0</v>
      </c>
      <c r="AI32" s="16"/>
      <c r="AJ32" s="16"/>
      <c r="AK32" s="16"/>
      <c r="AL32" s="16"/>
      <c r="AM32" s="18" t="s">
        <v>21</v>
      </c>
      <c r="AN32" s="15">
        <f t="shared" si="35"/>
        <v>0</v>
      </c>
      <c r="AO32" s="16"/>
      <c r="AP32" s="16"/>
      <c r="AQ32" s="16"/>
      <c r="AR32" s="16"/>
      <c r="AS32" s="19" t="s">
        <v>21</v>
      </c>
      <c r="AT32" s="15">
        <f>[23]Лист1!$AA$90</f>
        <v>0</v>
      </c>
      <c r="AU32" s="16">
        <f t="shared" si="17"/>
        <v>0</v>
      </c>
      <c r="AV32" s="16">
        <f t="shared" si="18"/>
        <v>0</v>
      </c>
      <c r="AW32" s="16">
        <f t="shared" si="19"/>
        <v>0</v>
      </c>
      <c r="AX32" s="34">
        <f t="shared" si="26"/>
        <v>0</v>
      </c>
    </row>
    <row r="33" spans="1:50" ht="18.75" x14ac:dyDescent="0.25">
      <c r="A33" s="13">
        <f t="shared" ca="1" si="20"/>
        <v>24</v>
      </c>
      <c r="B33" s="7" t="s">
        <v>44</v>
      </c>
      <c r="C33" s="14" t="s">
        <v>21</v>
      </c>
      <c r="D33" s="15"/>
      <c r="E33" s="16"/>
      <c r="F33" s="16"/>
      <c r="G33" s="16"/>
      <c r="H33" s="16"/>
      <c r="I33" s="17" t="s">
        <v>21</v>
      </c>
      <c r="J33" s="15">
        <f>[24]Лист1!$AA$69</f>
        <v>0</v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34">
        <f t="shared" si="22"/>
        <v>0</v>
      </c>
      <c r="O33" s="17" t="s">
        <v>21</v>
      </c>
      <c r="P33" s="15">
        <f>[24]Лист1!$AA$86</f>
        <v>0</v>
      </c>
      <c r="Q33" s="16">
        <f t="shared" si="6"/>
        <v>0</v>
      </c>
      <c r="R33" s="16">
        <f t="shared" si="7"/>
        <v>0</v>
      </c>
      <c r="S33" s="16">
        <f t="shared" si="8"/>
        <v>0</v>
      </c>
      <c r="T33" s="34">
        <f t="shared" si="23"/>
        <v>0</v>
      </c>
      <c r="U33" s="17" t="s">
        <v>21</v>
      </c>
      <c r="V33" s="15">
        <f>[24]Лист1!$AA$54</f>
        <v>0</v>
      </c>
      <c r="W33" s="16">
        <f t="shared" si="9"/>
        <v>0</v>
      </c>
      <c r="X33" s="16">
        <f t="shared" si="10"/>
        <v>0</v>
      </c>
      <c r="Y33" s="16">
        <f t="shared" si="11"/>
        <v>0</v>
      </c>
      <c r="Z33" s="34">
        <f t="shared" si="24"/>
        <v>0</v>
      </c>
      <c r="AA33" s="18" t="s">
        <v>21</v>
      </c>
      <c r="AB33" s="15">
        <f>[24]Лист1!$AA$17</f>
        <v>922</v>
      </c>
      <c r="AC33" s="16">
        <f t="shared" si="12"/>
        <v>231</v>
      </c>
      <c r="AD33" s="16">
        <f t="shared" si="13"/>
        <v>231</v>
      </c>
      <c r="AE33" s="16">
        <f t="shared" si="14"/>
        <v>231</v>
      </c>
      <c r="AF33" s="34">
        <f t="shared" si="25"/>
        <v>229</v>
      </c>
      <c r="AG33" s="18" t="s">
        <v>21</v>
      </c>
      <c r="AH33" s="15">
        <f>[24]Лист1!$AA$50</f>
        <v>922</v>
      </c>
      <c r="AI33" s="16">
        <f t="shared" ref="AI33" si="36">ROUND(AH33/4,0)</f>
        <v>231</v>
      </c>
      <c r="AJ33" s="16">
        <f t="shared" ref="AJ33" si="37">ROUND(AH33/4,0)</f>
        <v>231</v>
      </c>
      <c r="AK33" s="16">
        <f t="shared" ref="AK33" si="38">ROUND(AH33/4,0)</f>
        <v>231</v>
      </c>
      <c r="AL33" s="16">
        <f t="shared" ref="AL33" si="39">AH33-AI33-AJ33-AK33</f>
        <v>229</v>
      </c>
      <c r="AM33" s="18" t="s">
        <v>21</v>
      </c>
      <c r="AN33" s="15">
        <f t="shared" si="35"/>
        <v>0</v>
      </c>
      <c r="AO33" s="16"/>
      <c r="AP33" s="16"/>
      <c r="AQ33" s="16"/>
      <c r="AR33" s="16"/>
      <c r="AS33" s="19" t="s">
        <v>21</v>
      </c>
      <c r="AT33" s="15">
        <f>[24]Лист1!$AA$90</f>
        <v>0</v>
      </c>
      <c r="AU33" s="16">
        <f t="shared" si="17"/>
        <v>0</v>
      </c>
      <c r="AV33" s="16">
        <f t="shared" si="18"/>
        <v>0</v>
      </c>
      <c r="AW33" s="16">
        <f t="shared" si="19"/>
        <v>0</v>
      </c>
      <c r="AX33" s="34">
        <f t="shared" si="26"/>
        <v>0</v>
      </c>
    </row>
    <row r="34" spans="1:50" ht="18.75" x14ac:dyDescent="0.25">
      <c r="A34" s="13">
        <f t="shared" ca="1" si="20"/>
        <v>25</v>
      </c>
      <c r="B34" s="7" t="s">
        <v>45</v>
      </c>
      <c r="C34" s="14" t="s">
        <v>21</v>
      </c>
      <c r="D34" s="15"/>
      <c r="E34" s="16"/>
      <c r="F34" s="16"/>
      <c r="G34" s="16"/>
      <c r="H34" s="16"/>
      <c r="I34" s="17" t="s">
        <v>21</v>
      </c>
      <c r="J34" s="15">
        <f>[25]Лист1!$AA$69</f>
        <v>8892</v>
      </c>
      <c r="K34" s="16">
        <f t="shared" si="3"/>
        <v>2223</v>
      </c>
      <c r="L34" s="16">
        <f t="shared" si="4"/>
        <v>2223</v>
      </c>
      <c r="M34" s="16">
        <f t="shared" si="5"/>
        <v>2223</v>
      </c>
      <c r="N34" s="34">
        <f t="shared" si="22"/>
        <v>2223</v>
      </c>
      <c r="O34" s="17" t="s">
        <v>21</v>
      </c>
      <c r="P34" s="15">
        <f>[25]Лист1!$AA$86</f>
        <v>2733</v>
      </c>
      <c r="Q34" s="16">
        <f t="shared" si="6"/>
        <v>683</v>
      </c>
      <c r="R34" s="16">
        <f t="shared" si="7"/>
        <v>683</v>
      </c>
      <c r="S34" s="16">
        <f t="shared" si="8"/>
        <v>683</v>
      </c>
      <c r="T34" s="34">
        <f t="shared" si="23"/>
        <v>684</v>
      </c>
      <c r="U34" s="17" t="s">
        <v>21</v>
      </c>
      <c r="V34" s="15">
        <f>[25]Лист1!$AA$54</f>
        <v>10923</v>
      </c>
      <c r="W34" s="16">
        <f t="shared" si="9"/>
        <v>2731</v>
      </c>
      <c r="X34" s="16">
        <f t="shared" si="10"/>
        <v>2731</v>
      </c>
      <c r="Y34" s="16">
        <f t="shared" si="11"/>
        <v>2731</v>
      </c>
      <c r="Z34" s="34">
        <f t="shared" si="24"/>
        <v>2730</v>
      </c>
      <c r="AA34" s="18" t="s">
        <v>21</v>
      </c>
      <c r="AB34" s="15">
        <f>[25]Лист1!$AA$17</f>
        <v>0</v>
      </c>
      <c r="AC34" s="16">
        <f t="shared" si="12"/>
        <v>0</v>
      </c>
      <c r="AD34" s="16">
        <f t="shared" si="13"/>
        <v>0</v>
      </c>
      <c r="AE34" s="16">
        <f t="shared" si="14"/>
        <v>0</v>
      </c>
      <c r="AF34" s="34">
        <f t="shared" si="25"/>
        <v>0</v>
      </c>
      <c r="AG34" s="18" t="s">
        <v>21</v>
      </c>
      <c r="AH34" s="15">
        <f t="shared" si="15"/>
        <v>0</v>
      </c>
      <c r="AI34" s="16"/>
      <c r="AJ34" s="16"/>
      <c r="AK34" s="16"/>
      <c r="AL34" s="16"/>
      <c r="AM34" s="18" t="s">
        <v>21</v>
      </c>
      <c r="AN34" s="15">
        <f t="shared" si="35"/>
        <v>0</v>
      </c>
      <c r="AO34" s="16"/>
      <c r="AP34" s="16"/>
      <c r="AQ34" s="16"/>
      <c r="AR34" s="16"/>
      <c r="AS34" s="19" t="s">
        <v>21</v>
      </c>
      <c r="AT34" s="15">
        <f>[25]Лист1!$AA$90</f>
        <v>156</v>
      </c>
      <c r="AU34" s="16">
        <f t="shared" si="17"/>
        <v>39</v>
      </c>
      <c r="AV34" s="16">
        <f t="shared" si="18"/>
        <v>39</v>
      </c>
      <c r="AW34" s="16">
        <f t="shared" si="19"/>
        <v>39</v>
      </c>
      <c r="AX34" s="34">
        <f t="shared" si="26"/>
        <v>39</v>
      </c>
    </row>
    <row r="35" spans="1:50" ht="18.75" x14ac:dyDescent="0.25">
      <c r="A35" s="13">
        <f t="shared" ca="1" si="20"/>
        <v>26</v>
      </c>
      <c r="B35" s="7" t="s">
        <v>46</v>
      </c>
      <c r="C35" s="14" t="s">
        <v>21</v>
      </c>
      <c r="D35" s="15"/>
      <c r="E35" s="16"/>
      <c r="F35" s="16"/>
      <c r="G35" s="16"/>
      <c r="H35" s="16"/>
      <c r="I35" s="17" t="s">
        <v>21</v>
      </c>
      <c r="J35" s="15">
        <f>[26]Лист1!$AA$69</f>
        <v>25634</v>
      </c>
      <c r="K35" s="16">
        <f t="shared" si="3"/>
        <v>6409</v>
      </c>
      <c r="L35" s="16">
        <f t="shared" si="4"/>
        <v>6409</v>
      </c>
      <c r="M35" s="16">
        <f t="shared" si="5"/>
        <v>6409</v>
      </c>
      <c r="N35" s="34">
        <f t="shared" si="22"/>
        <v>6407</v>
      </c>
      <c r="O35" s="17" t="s">
        <v>21</v>
      </c>
      <c r="P35" s="15">
        <f>[26]Лист1!$AA$86</f>
        <v>0</v>
      </c>
      <c r="Q35" s="16">
        <f t="shared" si="6"/>
        <v>0</v>
      </c>
      <c r="R35" s="16">
        <f t="shared" si="7"/>
        <v>0</v>
      </c>
      <c r="S35" s="16">
        <f t="shared" si="8"/>
        <v>0</v>
      </c>
      <c r="T35" s="34">
        <f t="shared" si="23"/>
        <v>0</v>
      </c>
      <c r="U35" s="17" t="s">
        <v>21</v>
      </c>
      <c r="V35" s="15">
        <f>[26]Лист1!$AA$54</f>
        <v>0</v>
      </c>
      <c r="W35" s="16">
        <f t="shared" si="9"/>
        <v>0</v>
      </c>
      <c r="X35" s="16">
        <f t="shared" si="10"/>
        <v>0</v>
      </c>
      <c r="Y35" s="16">
        <f t="shared" si="11"/>
        <v>0</v>
      </c>
      <c r="Z35" s="34">
        <f t="shared" si="24"/>
        <v>0</v>
      </c>
      <c r="AA35" s="18" t="s">
        <v>21</v>
      </c>
      <c r="AB35" s="15">
        <f>[26]Лист1!$AA$17</f>
        <v>2397</v>
      </c>
      <c r="AC35" s="16">
        <f t="shared" si="12"/>
        <v>599</v>
      </c>
      <c r="AD35" s="16">
        <f t="shared" si="13"/>
        <v>599</v>
      </c>
      <c r="AE35" s="16">
        <f t="shared" si="14"/>
        <v>599</v>
      </c>
      <c r="AF35" s="34">
        <f t="shared" si="25"/>
        <v>600</v>
      </c>
      <c r="AG35" s="18" t="s">
        <v>21</v>
      </c>
      <c r="AH35" s="15">
        <f t="shared" si="15"/>
        <v>0</v>
      </c>
      <c r="AI35" s="16"/>
      <c r="AJ35" s="16"/>
      <c r="AK35" s="16"/>
      <c r="AL35" s="16"/>
      <c r="AM35" s="18" t="s">
        <v>21</v>
      </c>
      <c r="AN35" s="15">
        <f>[26]Лист1!$AA$49</f>
        <v>140</v>
      </c>
      <c r="AO35" s="16">
        <f>ROUND(AN35/4,0)</f>
        <v>35</v>
      </c>
      <c r="AP35" s="16">
        <f t="shared" ref="AP35" si="40">ROUND(AN35/4,0)</f>
        <v>35</v>
      </c>
      <c r="AQ35" s="16">
        <f t="shared" ref="AQ35" si="41">ROUND(AN35/4,0)</f>
        <v>35</v>
      </c>
      <c r="AR35" s="16">
        <f t="shared" ref="AR35" si="42">AN35-AO35-AP35-AQ35</f>
        <v>35</v>
      </c>
      <c r="AS35" s="19" t="s">
        <v>21</v>
      </c>
      <c r="AT35" s="15">
        <f>[26]Лист1!$AA$90</f>
        <v>1496</v>
      </c>
      <c r="AU35" s="16">
        <f t="shared" si="17"/>
        <v>374</v>
      </c>
      <c r="AV35" s="16">
        <f t="shared" si="18"/>
        <v>374</v>
      </c>
      <c r="AW35" s="16">
        <f t="shared" si="19"/>
        <v>374</v>
      </c>
      <c r="AX35" s="34">
        <f t="shared" si="26"/>
        <v>374</v>
      </c>
    </row>
    <row r="36" spans="1:50" ht="18.75" x14ac:dyDescent="0.25">
      <c r="A36" s="13">
        <f t="shared" ca="1" si="20"/>
        <v>27</v>
      </c>
      <c r="B36" s="7" t="s">
        <v>47</v>
      </c>
      <c r="C36" s="14" t="s">
        <v>21</v>
      </c>
      <c r="D36" s="15"/>
      <c r="E36" s="20"/>
      <c r="F36" s="20"/>
      <c r="G36" s="20"/>
      <c r="H36" s="20"/>
      <c r="I36" s="17" t="s">
        <v>21</v>
      </c>
      <c r="J36" s="15">
        <f>[27]Лист1!$AA$69</f>
        <v>37450</v>
      </c>
      <c r="K36" s="16">
        <f t="shared" si="3"/>
        <v>9363</v>
      </c>
      <c r="L36" s="16">
        <f t="shared" si="4"/>
        <v>9363</v>
      </c>
      <c r="M36" s="16">
        <f t="shared" si="5"/>
        <v>9363</v>
      </c>
      <c r="N36" s="34">
        <f t="shared" si="22"/>
        <v>9361</v>
      </c>
      <c r="O36" s="17" t="s">
        <v>21</v>
      </c>
      <c r="P36" s="15">
        <f>[27]Лист1!$AA$86</f>
        <v>11201</v>
      </c>
      <c r="Q36" s="16">
        <f t="shared" si="6"/>
        <v>2800</v>
      </c>
      <c r="R36" s="16">
        <f t="shared" si="7"/>
        <v>2800</v>
      </c>
      <c r="S36" s="16">
        <f t="shared" si="8"/>
        <v>2800</v>
      </c>
      <c r="T36" s="34">
        <f t="shared" si="23"/>
        <v>2801</v>
      </c>
      <c r="U36" s="17" t="s">
        <v>21</v>
      </c>
      <c r="V36" s="15">
        <f>[27]Лист1!$AA$54</f>
        <v>44765</v>
      </c>
      <c r="W36" s="16">
        <f t="shared" si="9"/>
        <v>11191</v>
      </c>
      <c r="X36" s="16">
        <f t="shared" si="10"/>
        <v>11191</v>
      </c>
      <c r="Y36" s="16">
        <f t="shared" si="11"/>
        <v>11191</v>
      </c>
      <c r="Z36" s="34">
        <f t="shared" si="24"/>
        <v>11192</v>
      </c>
      <c r="AA36" s="18" t="s">
        <v>21</v>
      </c>
      <c r="AB36" s="15">
        <f>[27]Лист1!$AA$17</f>
        <v>0</v>
      </c>
      <c r="AC36" s="16">
        <f t="shared" si="12"/>
        <v>0</v>
      </c>
      <c r="AD36" s="16">
        <f t="shared" si="13"/>
        <v>0</v>
      </c>
      <c r="AE36" s="16">
        <f t="shared" si="14"/>
        <v>0</v>
      </c>
      <c r="AF36" s="34">
        <f t="shared" si="25"/>
        <v>0</v>
      </c>
      <c r="AG36" s="18" t="s">
        <v>21</v>
      </c>
      <c r="AH36" s="15">
        <f t="shared" si="15"/>
        <v>0</v>
      </c>
      <c r="AI36" s="20"/>
      <c r="AJ36" s="20"/>
      <c r="AK36" s="20"/>
      <c r="AL36" s="20"/>
      <c r="AM36" s="18" t="s">
        <v>21</v>
      </c>
      <c r="AN36" s="15">
        <f t="shared" si="35"/>
        <v>0</v>
      </c>
      <c r="AO36" s="20"/>
      <c r="AP36" s="20"/>
      <c r="AQ36" s="20"/>
      <c r="AR36" s="20"/>
      <c r="AS36" s="19" t="s">
        <v>21</v>
      </c>
      <c r="AT36" s="15">
        <f>[27]Лист1!$AA$90</f>
        <v>929</v>
      </c>
      <c r="AU36" s="16">
        <f t="shared" si="17"/>
        <v>232</v>
      </c>
      <c r="AV36" s="16">
        <f t="shared" si="18"/>
        <v>232</v>
      </c>
      <c r="AW36" s="16">
        <f t="shared" si="19"/>
        <v>232</v>
      </c>
      <c r="AX36" s="34">
        <f t="shared" si="26"/>
        <v>233</v>
      </c>
    </row>
    <row r="37" spans="1:50" ht="18.75" x14ac:dyDescent="0.25">
      <c r="A37" s="13">
        <f t="shared" ca="1" si="20"/>
        <v>28</v>
      </c>
      <c r="B37" s="7" t="s">
        <v>48</v>
      </c>
      <c r="C37" s="14" t="s">
        <v>21</v>
      </c>
      <c r="D37" s="15"/>
      <c r="E37" s="16"/>
      <c r="F37" s="16"/>
      <c r="G37" s="16"/>
      <c r="H37" s="16"/>
      <c r="I37" s="17" t="s">
        <v>21</v>
      </c>
      <c r="J37" s="15">
        <f>[28]Лист1!$AA$69</f>
        <v>0</v>
      </c>
      <c r="K37" s="16">
        <f t="shared" si="3"/>
        <v>0</v>
      </c>
      <c r="L37" s="16">
        <f t="shared" si="4"/>
        <v>0</v>
      </c>
      <c r="M37" s="16">
        <f t="shared" si="5"/>
        <v>0</v>
      </c>
      <c r="N37" s="34">
        <f t="shared" si="22"/>
        <v>0</v>
      </c>
      <c r="O37" s="17" t="s">
        <v>21</v>
      </c>
      <c r="P37" s="15">
        <f>[28]Лист1!$AA$86</f>
        <v>4427</v>
      </c>
      <c r="Q37" s="16">
        <f t="shared" si="6"/>
        <v>1107</v>
      </c>
      <c r="R37" s="16">
        <f t="shared" si="7"/>
        <v>1107</v>
      </c>
      <c r="S37" s="16">
        <f t="shared" si="8"/>
        <v>1107</v>
      </c>
      <c r="T37" s="34">
        <f t="shared" si="23"/>
        <v>1106</v>
      </c>
      <c r="U37" s="17" t="s">
        <v>21</v>
      </c>
      <c r="V37" s="15">
        <f>[28]Лист1!$AA$54</f>
        <v>0</v>
      </c>
      <c r="W37" s="16">
        <f t="shared" si="9"/>
        <v>0</v>
      </c>
      <c r="X37" s="16">
        <f t="shared" si="10"/>
        <v>0</v>
      </c>
      <c r="Y37" s="16">
        <f t="shared" si="11"/>
        <v>0</v>
      </c>
      <c r="Z37" s="34">
        <f t="shared" si="24"/>
        <v>0</v>
      </c>
      <c r="AA37" s="18" t="s">
        <v>21</v>
      </c>
      <c r="AB37" s="15">
        <f>[28]Лист1!$AA$17</f>
        <v>4801</v>
      </c>
      <c r="AC37" s="16">
        <f t="shared" si="12"/>
        <v>1200</v>
      </c>
      <c r="AD37" s="16">
        <f t="shared" si="13"/>
        <v>1200</v>
      </c>
      <c r="AE37" s="16">
        <f t="shared" si="14"/>
        <v>1200</v>
      </c>
      <c r="AF37" s="34">
        <f t="shared" si="25"/>
        <v>1201</v>
      </c>
      <c r="AG37" s="18" t="s">
        <v>21</v>
      </c>
      <c r="AH37" s="15">
        <f t="shared" si="15"/>
        <v>0</v>
      </c>
      <c r="AI37" s="16"/>
      <c r="AJ37" s="16"/>
      <c r="AK37" s="16"/>
      <c r="AL37" s="16"/>
      <c r="AM37" s="18" t="s">
        <v>21</v>
      </c>
      <c r="AN37" s="15">
        <f t="shared" si="35"/>
        <v>0</v>
      </c>
      <c r="AO37" s="16"/>
      <c r="AP37" s="16"/>
      <c r="AQ37" s="16"/>
      <c r="AR37" s="16"/>
      <c r="AS37" s="19" t="s">
        <v>21</v>
      </c>
      <c r="AT37" s="15">
        <f>[28]Лист1!$AA$90</f>
        <v>0</v>
      </c>
      <c r="AU37" s="16">
        <f t="shared" si="17"/>
        <v>0</v>
      </c>
      <c r="AV37" s="16">
        <f t="shared" si="18"/>
        <v>0</v>
      </c>
      <c r="AW37" s="16">
        <f t="shared" si="19"/>
        <v>0</v>
      </c>
      <c r="AX37" s="34">
        <f t="shared" si="26"/>
        <v>0</v>
      </c>
    </row>
    <row r="38" spans="1:50" ht="18.75" x14ac:dyDescent="0.25">
      <c r="A38" s="13">
        <f t="shared" ca="1" si="20"/>
        <v>29</v>
      </c>
      <c r="B38" s="7" t="s">
        <v>49</v>
      </c>
      <c r="C38" s="14" t="s">
        <v>21</v>
      </c>
      <c r="D38" s="15"/>
      <c r="E38" s="16"/>
      <c r="F38" s="16"/>
      <c r="G38" s="16"/>
      <c r="H38" s="16"/>
      <c r="I38" s="17" t="s">
        <v>21</v>
      </c>
      <c r="J38" s="15">
        <f>[29]Лист1!$AA$69</f>
        <v>5843</v>
      </c>
      <c r="K38" s="16">
        <f t="shared" si="3"/>
        <v>1461</v>
      </c>
      <c r="L38" s="16">
        <f t="shared" si="4"/>
        <v>1461</v>
      </c>
      <c r="M38" s="16">
        <f t="shared" si="5"/>
        <v>1461</v>
      </c>
      <c r="N38" s="34">
        <f t="shared" si="22"/>
        <v>1460</v>
      </c>
      <c r="O38" s="17" t="s">
        <v>21</v>
      </c>
      <c r="P38" s="15">
        <f>[29]Лист1!$AA$86</f>
        <v>1720</v>
      </c>
      <c r="Q38" s="16">
        <f t="shared" si="6"/>
        <v>430</v>
      </c>
      <c r="R38" s="16">
        <f t="shared" si="7"/>
        <v>430</v>
      </c>
      <c r="S38" s="16">
        <f t="shared" si="8"/>
        <v>430</v>
      </c>
      <c r="T38" s="34">
        <f t="shared" si="23"/>
        <v>430</v>
      </c>
      <c r="U38" s="17" t="s">
        <v>21</v>
      </c>
      <c r="V38" s="15">
        <f>[29]Лист1!$AA$54</f>
        <v>6874</v>
      </c>
      <c r="W38" s="16">
        <f t="shared" si="9"/>
        <v>1719</v>
      </c>
      <c r="X38" s="16">
        <f t="shared" si="10"/>
        <v>1719</v>
      </c>
      <c r="Y38" s="16">
        <f t="shared" si="11"/>
        <v>1719</v>
      </c>
      <c r="Z38" s="34">
        <f t="shared" si="24"/>
        <v>1717</v>
      </c>
      <c r="AA38" s="18" t="s">
        <v>21</v>
      </c>
      <c r="AB38" s="15">
        <f>[29]Лист1!$AA$17</f>
        <v>1545</v>
      </c>
      <c r="AC38" s="16">
        <f t="shared" si="12"/>
        <v>386</v>
      </c>
      <c r="AD38" s="16">
        <f t="shared" si="13"/>
        <v>386</v>
      </c>
      <c r="AE38" s="16">
        <f t="shared" si="14"/>
        <v>386</v>
      </c>
      <c r="AF38" s="34">
        <f t="shared" si="25"/>
        <v>387</v>
      </c>
      <c r="AG38" s="18" t="s">
        <v>21</v>
      </c>
      <c r="AH38" s="15">
        <f t="shared" si="15"/>
        <v>0</v>
      </c>
      <c r="AI38" s="16"/>
      <c r="AJ38" s="16"/>
      <c r="AK38" s="16"/>
      <c r="AL38" s="16"/>
      <c r="AM38" s="18" t="s">
        <v>21</v>
      </c>
      <c r="AN38" s="15">
        <f t="shared" si="35"/>
        <v>0</v>
      </c>
      <c r="AO38" s="16"/>
      <c r="AP38" s="16"/>
      <c r="AQ38" s="16"/>
      <c r="AR38" s="16"/>
      <c r="AS38" s="19" t="s">
        <v>21</v>
      </c>
      <c r="AT38" s="15">
        <f>[29]Лист1!$AA$90</f>
        <v>84</v>
      </c>
      <c r="AU38" s="16">
        <f t="shared" si="17"/>
        <v>21</v>
      </c>
      <c r="AV38" s="16">
        <f t="shared" si="18"/>
        <v>21</v>
      </c>
      <c r="AW38" s="16">
        <f t="shared" si="19"/>
        <v>21</v>
      </c>
      <c r="AX38" s="34">
        <f t="shared" si="26"/>
        <v>21</v>
      </c>
    </row>
    <row r="39" spans="1:50" ht="18.75" x14ac:dyDescent="0.25">
      <c r="A39" s="13">
        <f t="shared" ca="1" si="20"/>
        <v>30</v>
      </c>
      <c r="B39" s="7" t="s">
        <v>50</v>
      </c>
      <c r="C39" s="14" t="s">
        <v>21</v>
      </c>
      <c r="D39" s="15"/>
      <c r="E39" s="16"/>
      <c r="F39" s="16"/>
      <c r="G39" s="16"/>
      <c r="H39" s="16"/>
      <c r="I39" s="17" t="s">
        <v>21</v>
      </c>
      <c r="J39" s="15">
        <f>[30]Лист1!$AA$69</f>
        <v>83795</v>
      </c>
      <c r="K39" s="16">
        <f t="shared" si="3"/>
        <v>20949</v>
      </c>
      <c r="L39" s="16">
        <f t="shared" si="4"/>
        <v>20949</v>
      </c>
      <c r="M39" s="16">
        <f t="shared" si="5"/>
        <v>20949</v>
      </c>
      <c r="N39" s="34">
        <f t="shared" si="22"/>
        <v>20948</v>
      </c>
      <c r="O39" s="17" t="s">
        <v>21</v>
      </c>
      <c r="P39" s="15">
        <f>[30]Лист1!$AA$86</f>
        <v>25500</v>
      </c>
      <c r="Q39" s="16">
        <f>ROUND(P39/4,0)-2</f>
        <v>6373</v>
      </c>
      <c r="R39" s="16">
        <f>ROUND(P39/4,0)-2</f>
        <v>6373</v>
      </c>
      <c r="S39" s="16">
        <f>ROUND(P39/4,0)-2</f>
        <v>6373</v>
      </c>
      <c r="T39" s="34">
        <f t="shared" si="23"/>
        <v>6381</v>
      </c>
      <c r="U39" s="17" t="s">
        <v>21</v>
      </c>
      <c r="V39" s="15">
        <f>[30]Лист1!$AA$54</f>
        <v>101913</v>
      </c>
      <c r="W39" s="16">
        <f>ROUND(V39/4,0)-6</f>
        <v>25472</v>
      </c>
      <c r="X39" s="16">
        <f>ROUND(V39/4,0)-6</f>
        <v>25472</v>
      </c>
      <c r="Y39" s="16">
        <f>ROUND(V39/4,0)-6</f>
        <v>25472</v>
      </c>
      <c r="Z39" s="34">
        <f t="shared" si="24"/>
        <v>25497</v>
      </c>
      <c r="AA39" s="18" t="s">
        <v>21</v>
      </c>
      <c r="AB39" s="15">
        <f>[30]Лист1!$AA$17</f>
        <v>0</v>
      </c>
      <c r="AC39" s="16">
        <f t="shared" si="12"/>
        <v>0</v>
      </c>
      <c r="AD39" s="16">
        <f t="shared" si="13"/>
        <v>0</v>
      </c>
      <c r="AE39" s="16">
        <f t="shared" si="14"/>
        <v>0</v>
      </c>
      <c r="AF39" s="34">
        <f t="shared" si="25"/>
        <v>0</v>
      </c>
      <c r="AG39" s="18" t="s">
        <v>21</v>
      </c>
      <c r="AH39" s="15">
        <f t="shared" si="15"/>
        <v>0</v>
      </c>
      <c r="AI39" s="16"/>
      <c r="AJ39" s="16"/>
      <c r="AK39" s="16"/>
      <c r="AL39" s="16"/>
      <c r="AM39" s="18" t="s">
        <v>21</v>
      </c>
      <c r="AN39" s="15">
        <f t="shared" si="35"/>
        <v>0</v>
      </c>
      <c r="AO39" s="16"/>
      <c r="AP39" s="16"/>
      <c r="AQ39" s="16"/>
      <c r="AR39" s="16"/>
      <c r="AS39" s="19" t="s">
        <v>21</v>
      </c>
      <c r="AT39" s="15">
        <f>[30]Лист1!$AA$90</f>
        <v>2382</v>
      </c>
      <c r="AU39" s="16">
        <f>ROUND(AT39/4,0)-5</f>
        <v>591</v>
      </c>
      <c r="AV39" s="16">
        <f>ROUND(AT39/4,0)-5</f>
        <v>591</v>
      </c>
      <c r="AW39" s="16">
        <f>ROUND(AT39/4,0)-5</f>
        <v>591</v>
      </c>
      <c r="AX39" s="34">
        <f t="shared" si="26"/>
        <v>609</v>
      </c>
    </row>
    <row r="40" spans="1:50" ht="18.75" x14ac:dyDescent="0.25">
      <c r="A40" s="13">
        <f t="shared" ca="1" si="20"/>
        <v>31</v>
      </c>
      <c r="B40" s="7" t="s">
        <v>51</v>
      </c>
      <c r="C40" s="14" t="s">
        <v>21</v>
      </c>
      <c r="D40" s="15"/>
      <c r="E40" s="16"/>
      <c r="F40" s="16"/>
      <c r="G40" s="16"/>
      <c r="H40" s="16"/>
      <c r="I40" s="17" t="s">
        <v>21</v>
      </c>
      <c r="J40" s="15">
        <f>[31]Лист1!$AA$69</f>
        <v>34610</v>
      </c>
      <c r="K40" s="16">
        <f t="shared" si="3"/>
        <v>8653</v>
      </c>
      <c r="L40" s="16">
        <f t="shared" si="4"/>
        <v>8653</v>
      </c>
      <c r="M40" s="16">
        <f t="shared" si="5"/>
        <v>8653</v>
      </c>
      <c r="N40" s="34">
        <f t="shared" si="22"/>
        <v>8651</v>
      </c>
      <c r="O40" s="17" t="s">
        <v>21</v>
      </c>
      <c r="P40" s="15">
        <f>[31]Лист1!$AA$86</f>
        <v>10180</v>
      </c>
      <c r="Q40" s="16">
        <f t="shared" si="6"/>
        <v>2545</v>
      </c>
      <c r="R40" s="16">
        <f t="shared" si="7"/>
        <v>2545</v>
      </c>
      <c r="S40" s="16">
        <f t="shared" si="8"/>
        <v>2545</v>
      </c>
      <c r="T40" s="34">
        <f t="shared" si="23"/>
        <v>2545</v>
      </c>
      <c r="U40" s="17" t="s">
        <v>21</v>
      </c>
      <c r="V40" s="15">
        <f>[31]Лист1!$AA$54</f>
        <v>40685</v>
      </c>
      <c r="W40" s="16">
        <f t="shared" si="9"/>
        <v>10171</v>
      </c>
      <c r="X40" s="16">
        <f t="shared" si="10"/>
        <v>10171</v>
      </c>
      <c r="Y40" s="16">
        <f t="shared" si="11"/>
        <v>10171</v>
      </c>
      <c r="Z40" s="34">
        <f t="shared" si="24"/>
        <v>10172</v>
      </c>
      <c r="AA40" s="18" t="s">
        <v>21</v>
      </c>
      <c r="AB40" s="15">
        <f>[31]Лист1!$AA$17</f>
        <v>6833</v>
      </c>
      <c r="AC40" s="16">
        <f t="shared" si="12"/>
        <v>1708</v>
      </c>
      <c r="AD40" s="16">
        <f t="shared" si="13"/>
        <v>1708</v>
      </c>
      <c r="AE40" s="16">
        <f t="shared" si="14"/>
        <v>1708</v>
      </c>
      <c r="AF40" s="34">
        <f t="shared" si="25"/>
        <v>1709</v>
      </c>
      <c r="AG40" s="18" t="s">
        <v>21</v>
      </c>
      <c r="AH40" s="15">
        <f t="shared" si="15"/>
        <v>0</v>
      </c>
      <c r="AI40" s="16"/>
      <c r="AJ40" s="16"/>
      <c r="AK40" s="16"/>
      <c r="AL40" s="16"/>
      <c r="AM40" s="18" t="s">
        <v>21</v>
      </c>
      <c r="AN40" s="15">
        <f t="shared" si="35"/>
        <v>0</v>
      </c>
      <c r="AO40" s="16"/>
      <c r="AP40" s="16"/>
      <c r="AQ40" s="16"/>
      <c r="AR40" s="16"/>
      <c r="AS40" s="19" t="s">
        <v>21</v>
      </c>
      <c r="AT40" s="15">
        <f>[31]Лист1!$AA$90</f>
        <v>675</v>
      </c>
      <c r="AU40" s="16">
        <f t="shared" si="17"/>
        <v>169</v>
      </c>
      <c r="AV40" s="16">
        <f t="shared" si="18"/>
        <v>169</v>
      </c>
      <c r="AW40" s="16">
        <f t="shared" si="19"/>
        <v>169</v>
      </c>
      <c r="AX40" s="34">
        <f t="shared" si="26"/>
        <v>168</v>
      </c>
    </row>
    <row r="41" spans="1:50" ht="18.75" x14ac:dyDescent="0.25">
      <c r="A41" s="13">
        <f t="shared" ca="1" si="20"/>
        <v>32</v>
      </c>
      <c r="B41" s="7" t="s">
        <v>52</v>
      </c>
      <c r="C41" s="14" t="s">
        <v>21</v>
      </c>
      <c r="D41" s="15"/>
      <c r="E41" s="16"/>
      <c r="F41" s="16"/>
      <c r="G41" s="16"/>
      <c r="H41" s="16"/>
      <c r="I41" s="17" t="s">
        <v>21</v>
      </c>
      <c r="J41" s="15">
        <f>[32]Лист1!$AA$69</f>
        <v>2550</v>
      </c>
      <c r="K41" s="16">
        <f t="shared" si="3"/>
        <v>638</v>
      </c>
      <c r="L41" s="16">
        <f t="shared" si="4"/>
        <v>638</v>
      </c>
      <c r="M41" s="16">
        <f t="shared" si="5"/>
        <v>638</v>
      </c>
      <c r="N41" s="34">
        <f t="shared" si="22"/>
        <v>636</v>
      </c>
      <c r="O41" s="17" t="s">
        <v>21</v>
      </c>
      <c r="P41" s="15">
        <f>[32]Лист1!$AA$86</f>
        <v>12925</v>
      </c>
      <c r="Q41" s="16">
        <f t="shared" si="6"/>
        <v>3231</v>
      </c>
      <c r="R41" s="16">
        <f t="shared" si="7"/>
        <v>3231</v>
      </c>
      <c r="S41" s="16">
        <f t="shared" si="8"/>
        <v>3231</v>
      </c>
      <c r="T41" s="34">
        <f t="shared" si="23"/>
        <v>3232</v>
      </c>
      <c r="U41" s="17" t="s">
        <v>21</v>
      </c>
      <c r="V41" s="15">
        <f>[32]Лист1!$AA$54</f>
        <v>423</v>
      </c>
      <c r="W41" s="16">
        <f t="shared" si="9"/>
        <v>106</v>
      </c>
      <c r="X41" s="16">
        <f t="shared" si="10"/>
        <v>106</v>
      </c>
      <c r="Y41" s="16">
        <f t="shared" si="11"/>
        <v>106</v>
      </c>
      <c r="Z41" s="34">
        <f t="shared" si="24"/>
        <v>105</v>
      </c>
      <c r="AA41" s="18" t="s">
        <v>21</v>
      </c>
      <c r="AB41" s="15">
        <f>[32]Лист1!$AA$17</f>
        <v>6709</v>
      </c>
      <c r="AC41" s="16">
        <f>ROUND(AB41/4,0)-2</f>
        <v>1675</v>
      </c>
      <c r="AD41" s="16">
        <f>ROUND(AB41/4,0)-2</f>
        <v>1675</v>
      </c>
      <c r="AE41" s="16">
        <f>ROUND(AB41/4,0)-2</f>
        <v>1675</v>
      </c>
      <c r="AF41" s="34">
        <f t="shared" si="25"/>
        <v>1684</v>
      </c>
      <c r="AG41" s="18" t="s">
        <v>21</v>
      </c>
      <c r="AH41" s="15">
        <f t="shared" si="15"/>
        <v>0</v>
      </c>
      <c r="AI41" s="16"/>
      <c r="AJ41" s="16"/>
      <c r="AK41" s="16"/>
      <c r="AL41" s="16"/>
      <c r="AM41" s="18" t="s">
        <v>21</v>
      </c>
      <c r="AN41" s="15">
        <f>[32]Лист1!$AA$49</f>
        <v>172</v>
      </c>
      <c r="AO41" s="16">
        <f>ROUND(AN41/4,0)</f>
        <v>43</v>
      </c>
      <c r="AP41" s="16">
        <f t="shared" ref="AP41" si="43">ROUND(AN41/4,0)</f>
        <v>43</v>
      </c>
      <c r="AQ41" s="16">
        <f t="shared" ref="AQ41" si="44">ROUND(AN41/4,0)</f>
        <v>43</v>
      </c>
      <c r="AR41" s="15">
        <f t="shared" ref="AR41" si="45">AN41-AO41-AP41-AQ41</f>
        <v>43</v>
      </c>
      <c r="AS41" s="19" t="s">
        <v>21</v>
      </c>
      <c r="AT41" s="15">
        <f>[32]Лист1!$AA$90</f>
        <v>0</v>
      </c>
      <c r="AU41" s="16">
        <f t="shared" si="17"/>
        <v>0</v>
      </c>
      <c r="AV41" s="16">
        <f t="shared" si="18"/>
        <v>0</v>
      </c>
      <c r="AW41" s="16">
        <f t="shared" si="19"/>
        <v>0</v>
      </c>
      <c r="AX41" s="34">
        <f t="shared" si="26"/>
        <v>0</v>
      </c>
    </row>
    <row r="42" spans="1:50" ht="18.75" x14ac:dyDescent="0.25">
      <c r="A42" s="13">
        <f t="shared" ca="1" si="20"/>
        <v>33</v>
      </c>
      <c r="B42" s="7" t="s">
        <v>53</v>
      </c>
      <c r="C42" s="14" t="s">
        <v>21</v>
      </c>
      <c r="D42" s="15"/>
      <c r="E42" s="16"/>
      <c r="F42" s="16"/>
      <c r="G42" s="16"/>
      <c r="H42" s="16"/>
      <c r="I42" s="17" t="s">
        <v>21</v>
      </c>
      <c r="J42" s="15">
        <f>[33]Лист1!$AA$69</f>
        <v>60392</v>
      </c>
      <c r="K42" s="16">
        <f t="shared" si="3"/>
        <v>15098</v>
      </c>
      <c r="L42" s="16">
        <f t="shared" si="4"/>
        <v>15098</v>
      </c>
      <c r="M42" s="16">
        <f t="shared" si="5"/>
        <v>15098</v>
      </c>
      <c r="N42" s="34">
        <f t="shared" si="22"/>
        <v>15098</v>
      </c>
      <c r="O42" s="17" t="s">
        <v>21</v>
      </c>
      <c r="P42" s="15">
        <f>[34]Лист1!$AA$86</f>
        <v>23821</v>
      </c>
      <c r="Q42" s="16">
        <f t="shared" si="6"/>
        <v>5955</v>
      </c>
      <c r="R42" s="16">
        <f t="shared" si="7"/>
        <v>5955</v>
      </c>
      <c r="S42" s="16">
        <f t="shared" si="8"/>
        <v>5955</v>
      </c>
      <c r="T42" s="34">
        <f t="shared" si="23"/>
        <v>5956</v>
      </c>
      <c r="U42" s="17" t="s">
        <v>21</v>
      </c>
      <c r="V42" s="15">
        <f>[33]Лист1!$AA$54</f>
        <v>86348</v>
      </c>
      <c r="W42" s="16">
        <f t="shared" si="9"/>
        <v>21587</v>
      </c>
      <c r="X42" s="16">
        <f t="shared" si="10"/>
        <v>21587</v>
      </c>
      <c r="Y42" s="16">
        <f t="shared" si="11"/>
        <v>21587</v>
      </c>
      <c r="Z42" s="34">
        <f t="shared" si="24"/>
        <v>21587</v>
      </c>
      <c r="AA42" s="18" t="s">
        <v>21</v>
      </c>
      <c r="AB42" s="15">
        <f>[34]Лист1!$AA$17</f>
        <v>1495</v>
      </c>
      <c r="AC42" s="16">
        <f t="shared" si="12"/>
        <v>374</v>
      </c>
      <c r="AD42" s="16">
        <f t="shared" si="13"/>
        <v>374</v>
      </c>
      <c r="AE42" s="16">
        <f t="shared" si="14"/>
        <v>374</v>
      </c>
      <c r="AF42" s="34">
        <f t="shared" si="25"/>
        <v>373</v>
      </c>
      <c r="AG42" s="18" t="s">
        <v>21</v>
      </c>
      <c r="AH42" s="15">
        <f t="shared" si="15"/>
        <v>0</v>
      </c>
      <c r="AI42" s="16"/>
      <c r="AJ42" s="16"/>
      <c r="AK42" s="16"/>
      <c r="AL42" s="16"/>
      <c r="AM42" s="18" t="s">
        <v>21</v>
      </c>
      <c r="AN42" s="15">
        <f t="shared" si="35"/>
        <v>0</v>
      </c>
      <c r="AO42" s="16"/>
      <c r="AP42" s="16"/>
      <c r="AQ42" s="16"/>
      <c r="AR42" s="16"/>
      <c r="AS42" s="19" t="s">
        <v>21</v>
      </c>
      <c r="AT42" s="15">
        <f>[34]Лист1!$AA$90</f>
        <v>1782</v>
      </c>
      <c r="AU42" s="16">
        <f t="shared" si="17"/>
        <v>446</v>
      </c>
      <c r="AV42" s="16">
        <f t="shared" si="18"/>
        <v>446</v>
      </c>
      <c r="AW42" s="16">
        <f t="shared" si="19"/>
        <v>446</v>
      </c>
      <c r="AX42" s="34">
        <f t="shared" si="26"/>
        <v>444</v>
      </c>
    </row>
    <row r="43" spans="1:50" ht="18.75" x14ac:dyDescent="0.25">
      <c r="A43" s="13">
        <f t="shared" ca="1" si="20"/>
        <v>34</v>
      </c>
      <c r="B43" s="7" t="s">
        <v>54</v>
      </c>
      <c r="C43" s="14" t="s">
        <v>21</v>
      </c>
      <c r="D43" s="15"/>
      <c r="E43" s="16"/>
      <c r="F43" s="16"/>
      <c r="G43" s="16"/>
      <c r="H43" s="16"/>
      <c r="I43" s="17" t="s">
        <v>21</v>
      </c>
      <c r="J43" s="15">
        <f>[35]Лист1!$AA$69</f>
        <v>22561</v>
      </c>
      <c r="K43" s="16">
        <f t="shared" si="3"/>
        <v>5640</v>
      </c>
      <c r="L43" s="16">
        <f t="shared" si="4"/>
        <v>5640</v>
      </c>
      <c r="M43" s="16">
        <f t="shared" si="5"/>
        <v>5640</v>
      </c>
      <c r="N43" s="34">
        <f t="shared" si="22"/>
        <v>5641</v>
      </c>
      <c r="O43" s="17" t="s">
        <v>21</v>
      </c>
      <c r="P43" s="15">
        <f>[35]Лист1!$AA$86</f>
        <v>0</v>
      </c>
      <c r="Q43" s="16">
        <f t="shared" si="6"/>
        <v>0</v>
      </c>
      <c r="R43" s="16">
        <f t="shared" si="7"/>
        <v>0</v>
      </c>
      <c r="S43" s="16">
        <f t="shared" si="8"/>
        <v>0</v>
      </c>
      <c r="T43" s="34">
        <f t="shared" si="23"/>
        <v>0</v>
      </c>
      <c r="U43" s="17" t="s">
        <v>21</v>
      </c>
      <c r="V43" s="15">
        <f>[35]Лист1!$AA$54</f>
        <v>574</v>
      </c>
      <c r="W43" s="16">
        <f t="shared" si="9"/>
        <v>144</v>
      </c>
      <c r="X43" s="16">
        <f t="shared" si="10"/>
        <v>144</v>
      </c>
      <c r="Y43" s="16">
        <f t="shared" si="11"/>
        <v>144</v>
      </c>
      <c r="Z43" s="34">
        <f t="shared" si="24"/>
        <v>142</v>
      </c>
      <c r="AA43" s="18" t="s">
        <v>21</v>
      </c>
      <c r="AB43" s="15">
        <f>[35]Лист1!$AA$17</f>
        <v>2880</v>
      </c>
      <c r="AC43" s="16">
        <f t="shared" si="12"/>
        <v>720</v>
      </c>
      <c r="AD43" s="16">
        <f t="shared" si="13"/>
        <v>720</v>
      </c>
      <c r="AE43" s="16">
        <f t="shared" si="14"/>
        <v>720</v>
      </c>
      <c r="AF43" s="34">
        <f t="shared" si="25"/>
        <v>720</v>
      </c>
      <c r="AG43" s="18" t="s">
        <v>21</v>
      </c>
      <c r="AH43" s="15">
        <f t="shared" si="15"/>
        <v>0</v>
      </c>
      <c r="AI43" s="16"/>
      <c r="AJ43" s="16"/>
      <c r="AK43" s="16"/>
      <c r="AL43" s="16"/>
      <c r="AM43" s="18" t="s">
        <v>21</v>
      </c>
      <c r="AN43" s="15">
        <f>[35]Лист1!$AA$49</f>
        <v>35</v>
      </c>
      <c r="AO43" s="16">
        <f>ROUND(AN43/4,0)</f>
        <v>9</v>
      </c>
      <c r="AP43" s="16">
        <f t="shared" ref="AP43" si="46">ROUND(AN43/4,0)</f>
        <v>9</v>
      </c>
      <c r="AQ43" s="16">
        <f t="shared" ref="AQ43" si="47">ROUND(AN43/4,0)</f>
        <v>9</v>
      </c>
      <c r="AR43" s="16">
        <f t="shared" ref="AR43" si="48">AN43-AO43-AP43-AQ43</f>
        <v>8</v>
      </c>
      <c r="AS43" s="19" t="s">
        <v>21</v>
      </c>
      <c r="AT43" s="15">
        <f>[35]Лист1!$AA$90</f>
        <v>665</v>
      </c>
      <c r="AU43" s="16">
        <f t="shared" si="17"/>
        <v>166</v>
      </c>
      <c r="AV43" s="16">
        <f t="shared" si="18"/>
        <v>166</v>
      </c>
      <c r="AW43" s="16">
        <f t="shared" si="19"/>
        <v>166</v>
      </c>
      <c r="AX43" s="34">
        <f t="shared" si="26"/>
        <v>167</v>
      </c>
    </row>
    <row r="44" spans="1:50" ht="18.75" x14ac:dyDescent="0.25">
      <c r="A44" s="13">
        <f t="shared" ca="1" si="20"/>
        <v>35</v>
      </c>
      <c r="B44" s="7" t="s">
        <v>55</v>
      </c>
      <c r="C44" s="14" t="s">
        <v>21</v>
      </c>
      <c r="D44" s="15"/>
      <c r="E44" s="16"/>
      <c r="F44" s="16"/>
      <c r="G44" s="16"/>
      <c r="H44" s="16"/>
      <c r="I44" s="17" t="s">
        <v>21</v>
      </c>
      <c r="J44" s="15">
        <f>[36]Лист1!$AA$69</f>
        <v>45903</v>
      </c>
      <c r="K44" s="16">
        <f t="shared" si="3"/>
        <v>11476</v>
      </c>
      <c r="L44" s="16">
        <f t="shared" si="4"/>
        <v>11476</v>
      </c>
      <c r="M44" s="16">
        <f t="shared" si="5"/>
        <v>11476</v>
      </c>
      <c r="N44" s="34">
        <f t="shared" si="22"/>
        <v>11475</v>
      </c>
      <c r="O44" s="17" t="s">
        <v>21</v>
      </c>
      <c r="P44" s="15">
        <f>[36]Лист1!$AA$86</f>
        <v>0</v>
      </c>
      <c r="Q44" s="16">
        <f t="shared" si="6"/>
        <v>0</v>
      </c>
      <c r="R44" s="16">
        <f t="shared" si="7"/>
        <v>0</v>
      </c>
      <c r="S44" s="16">
        <f t="shared" si="8"/>
        <v>0</v>
      </c>
      <c r="T44" s="34">
        <f t="shared" si="23"/>
        <v>0</v>
      </c>
      <c r="U44" s="17" t="s">
        <v>21</v>
      </c>
      <c r="V44" s="15">
        <f>[36]Лист1!$AA$54</f>
        <v>18762</v>
      </c>
      <c r="W44" s="16">
        <f t="shared" si="9"/>
        <v>4691</v>
      </c>
      <c r="X44" s="16">
        <f t="shared" si="10"/>
        <v>4691</v>
      </c>
      <c r="Y44" s="16">
        <f t="shared" si="11"/>
        <v>4691</v>
      </c>
      <c r="Z44" s="34">
        <f t="shared" si="24"/>
        <v>4689</v>
      </c>
      <c r="AA44" s="18" t="s">
        <v>21</v>
      </c>
      <c r="AB44" s="15">
        <f>[36]Лист1!$AA$17</f>
        <v>3953</v>
      </c>
      <c r="AC44" s="16">
        <f t="shared" si="12"/>
        <v>988</v>
      </c>
      <c r="AD44" s="16">
        <f t="shared" si="13"/>
        <v>988</v>
      </c>
      <c r="AE44" s="16">
        <f t="shared" si="14"/>
        <v>988</v>
      </c>
      <c r="AF44" s="34">
        <f t="shared" si="25"/>
        <v>989</v>
      </c>
      <c r="AG44" s="18" t="s">
        <v>21</v>
      </c>
      <c r="AH44" s="15">
        <f t="shared" si="15"/>
        <v>0</v>
      </c>
      <c r="AI44" s="16"/>
      <c r="AJ44" s="16"/>
      <c r="AK44" s="16"/>
      <c r="AL44" s="16"/>
      <c r="AM44" s="18" t="s">
        <v>21</v>
      </c>
      <c r="AN44" s="15">
        <f t="shared" si="16"/>
        <v>0</v>
      </c>
      <c r="AO44" s="16"/>
      <c r="AP44" s="16"/>
      <c r="AQ44" s="16"/>
      <c r="AR44" s="16"/>
      <c r="AS44" s="19" t="s">
        <v>21</v>
      </c>
      <c r="AT44" s="15">
        <f>[36]Лист1!$AA$90</f>
        <v>966</v>
      </c>
      <c r="AU44" s="16">
        <f t="shared" si="17"/>
        <v>242</v>
      </c>
      <c r="AV44" s="16">
        <f t="shared" si="18"/>
        <v>242</v>
      </c>
      <c r="AW44" s="16">
        <f t="shared" si="19"/>
        <v>242</v>
      </c>
      <c r="AX44" s="34">
        <f t="shared" si="26"/>
        <v>240</v>
      </c>
    </row>
    <row r="45" spans="1:50" ht="18.75" x14ac:dyDescent="0.25">
      <c r="A45" s="13">
        <f ca="1">#REF!+$A$13</f>
        <v>37</v>
      </c>
      <c r="B45" s="7" t="s">
        <v>56</v>
      </c>
      <c r="C45" s="14" t="s">
        <v>21</v>
      </c>
      <c r="D45" s="15"/>
      <c r="E45" s="20"/>
      <c r="F45" s="20"/>
      <c r="G45" s="20"/>
      <c r="H45" s="20"/>
      <c r="I45" s="17" t="s">
        <v>21</v>
      </c>
      <c r="J45" s="15">
        <f>[37]Лист1!$AA$69</f>
        <v>7156</v>
      </c>
      <c r="K45" s="16">
        <f t="shared" si="3"/>
        <v>1789</v>
      </c>
      <c r="L45" s="16">
        <f t="shared" si="4"/>
        <v>1789</v>
      </c>
      <c r="M45" s="16">
        <f t="shared" si="5"/>
        <v>1789</v>
      </c>
      <c r="N45" s="34">
        <f t="shared" si="22"/>
        <v>1789</v>
      </c>
      <c r="O45" s="17" t="s">
        <v>21</v>
      </c>
      <c r="P45" s="15">
        <f>[37]Лист1!$AA$86</f>
        <v>2427</v>
      </c>
      <c r="Q45" s="16">
        <f t="shared" si="6"/>
        <v>607</v>
      </c>
      <c r="R45" s="16">
        <f t="shared" si="7"/>
        <v>607</v>
      </c>
      <c r="S45" s="16">
        <f t="shared" si="8"/>
        <v>607</v>
      </c>
      <c r="T45" s="34">
        <f t="shared" si="23"/>
        <v>606</v>
      </c>
      <c r="U45" s="17" t="s">
        <v>21</v>
      </c>
      <c r="V45" s="15">
        <f>[37]Лист1!$AA$54</f>
        <v>9699</v>
      </c>
      <c r="W45" s="16">
        <f t="shared" si="9"/>
        <v>2425</v>
      </c>
      <c r="X45" s="16">
        <f t="shared" si="10"/>
        <v>2425</v>
      </c>
      <c r="Y45" s="16">
        <f t="shared" si="11"/>
        <v>2425</v>
      </c>
      <c r="Z45" s="34">
        <f t="shared" si="24"/>
        <v>2424</v>
      </c>
      <c r="AA45" s="18" t="s">
        <v>21</v>
      </c>
      <c r="AB45" s="15">
        <f>[37]Лист1!$AA$17</f>
        <v>0</v>
      </c>
      <c r="AC45" s="16">
        <f t="shared" si="12"/>
        <v>0</v>
      </c>
      <c r="AD45" s="16">
        <f t="shared" si="13"/>
        <v>0</v>
      </c>
      <c r="AE45" s="16">
        <f t="shared" si="14"/>
        <v>0</v>
      </c>
      <c r="AF45" s="34">
        <f t="shared" si="25"/>
        <v>0</v>
      </c>
      <c r="AG45" s="18" t="s">
        <v>21</v>
      </c>
      <c r="AH45" s="15">
        <f t="shared" si="15"/>
        <v>0</v>
      </c>
      <c r="AI45" s="20"/>
      <c r="AJ45" s="20"/>
      <c r="AK45" s="20"/>
      <c r="AL45" s="20"/>
      <c r="AM45" s="18" t="s">
        <v>21</v>
      </c>
      <c r="AN45" s="15">
        <f t="shared" si="16"/>
        <v>0</v>
      </c>
      <c r="AO45" s="20"/>
      <c r="AP45" s="20"/>
      <c r="AQ45" s="20"/>
      <c r="AR45" s="20"/>
      <c r="AS45" s="19" t="s">
        <v>21</v>
      </c>
      <c r="AT45" s="15">
        <f>[37]Лист1!$AA$90</f>
        <v>186</v>
      </c>
      <c r="AU45" s="16">
        <f t="shared" si="17"/>
        <v>47</v>
      </c>
      <c r="AV45" s="16">
        <f t="shared" si="18"/>
        <v>47</v>
      </c>
      <c r="AW45" s="16">
        <f t="shared" si="19"/>
        <v>47</v>
      </c>
      <c r="AX45" s="34">
        <f t="shared" si="26"/>
        <v>45</v>
      </c>
    </row>
    <row r="46" spans="1:50" ht="18.75" x14ac:dyDescent="0.25">
      <c r="A46" s="13">
        <f ca="1">#REF!+$A$13</f>
        <v>39</v>
      </c>
      <c r="B46" s="7" t="s">
        <v>57</v>
      </c>
      <c r="C46" s="14" t="s">
        <v>21</v>
      </c>
      <c r="D46" s="15"/>
      <c r="E46" s="16"/>
      <c r="F46" s="16"/>
      <c r="G46" s="16"/>
      <c r="H46" s="16"/>
      <c r="I46" s="17" t="s">
        <v>21</v>
      </c>
      <c r="J46" s="15">
        <f>[38]Лист1!$AA$69</f>
        <v>32523</v>
      </c>
      <c r="K46" s="16">
        <f t="shared" si="3"/>
        <v>8131</v>
      </c>
      <c r="L46" s="16">
        <f t="shared" si="4"/>
        <v>8131</v>
      </c>
      <c r="M46" s="16">
        <f t="shared" si="5"/>
        <v>8131</v>
      </c>
      <c r="N46" s="34">
        <f t="shared" si="22"/>
        <v>8130</v>
      </c>
      <c r="O46" s="17" t="s">
        <v>21</v>
      </c>
      <c r="P46" s="15">
        <f>[38]Лист1!$AA$86</f>
        <v>9580</v>
      </c>
      <c r="Q46" s="16">
        <f t="shared" si="6"/>
        <v>2395</v>
      </c>
      <c r="R46" s="16">
        <f t="shared" si="7"/>
        <v>2395</v>
      </c>
      <c r="S46" s="16">
        <f t="shared" si="8"/>
        <v>2395</v>
      </c>
      <c r="T46" s="34">
        <f t="shared" si="23"/>
        <v>2395</v>
      </c>
      <c r="U46" s="17" t="s">
        <v>21</v>
      </c>
      <c r="V46" s="15">
        <f>[38]Лист1!$AA$54</f>
        <v>38288</v>
      </c>
      <c r="W46" s="16">
        <f t="shared" si="9"/>
        <v>9572</v>
      </c>
      <c r="X46" s="16">
        <f t="shared" si="10"/>
        <v>9572</v>
      </c>
      <c r="Y46" s="16">
        <f t="shared" si="11"/>
        <v>9572</v>
      </c>
      <c r="Z46" s="34">
        <f t="shared" si="24"/>
        <v>9572</v>
      </c>
      <c r="AA46" s="18" t="s">
        <v>21</v>
      </c>
      <c r="AB46" s="15">
        <f>[38]Лист1!$AA$17</f>
        <v>0</v>
      </c>
      <c r="AC46" s="16">
        <f t="shared" si="12"/>
        <v>0</v>
      </c>
      <c r="AD46" s="16">
        <f t="shared" si="13"/>
        <v>0</v>
      </c>
      <c r="AE46" s="16">
        <f t="shared" si="14"/>
        <v>0</v>
      </c>
      <c r="AF46" s="34">
        <f t="shared" si="25"/>
        <v>0</v>
      </c>
      <c r="AG46" s="18" t="s">
        <v>21</v>
      </c>
      <c r="AH46" s="15">
        <f t="shared" si="15"/>
        <v>0</v>
      </c>
      <c r="AI46" s="16"/>
      <c r="AJ46" s="16"/>
      <c r="AK46" s="16"/>
      <c r="AL46" s="16"/>
      <c r="AM46" s="18" t="s">
        <v>21</v>
      </c>
      <c r="AN46" s="15">
        <f t="shared" si="16"/>
        <v>0</v>
      </c>
      <c r="AO46" s="16"/>
      <c r="AP46" s="16"/>
      <c r="AQ46" s="16"/>
      <c r="AR46" s="16"/>
      <c r="AS46" s="19" t="s">
        <v>21</v>
      </c>
      <c r="AT46" s="15">
        <f>[38]Лист1!$AA$90</f>
        <v>861</v>
      </c>
      <c r="AU46" s="16">
        <f t="shared" si="17"/>
        <v>215</v>
      </c>
      <c r="AV46" s="16">
        <f t="shared" si="18"/>
        <v>215</v>
      </c>
      <c r="AW46" s="16">
        <f t="shared" si="19"/>
        <v>215</v>
      </c>
      <c r="AX46" s="34">
        <f t="shared" si="26"/>
        <v>216</v>
      </c>
    </row>
    <row r="47" spans="1:50" ht="18.75" x14ac:dyDescent="0.3">
      <c r="A47" s="13">
        <f t="shared" ca="1" si="20"/>
        <v>40</v>
      </c>
      <c r="B47" s="7" t="s">
        <v>58</v>
      </c>
      <c r="C47" s="14" t="s">
        <v>21</v>
      </c>
      <c r="D47" s="15"/>
      <c r="E47" s="22"/>
      <c r="F47" s="22"/>
      <c r="G47" s="22"/>
      <c r="H47" s="22"/>
      <c r="I47" s="17" t="s">
        <v>21</v>
      </c>
      <c r="J47" s="15">
        <f>[39]Лист1!$AA$69</f>
        <v>14225</v>
      </c>
      <c r="K47" s="16">
        <f t="shared" si="3"/>
        <v>3556</v>
      </c>
      <c r="L47" s="16">
        <f t="shared" si="4"/>
        <v>3556</v>
      </c>
      <c r="M47" s="16">
        <f t="shared" si="5"/>
        <v>3556</v>
      </c>
      <c r="N47" s="34">
        <f t="shared" si="22"/>
        <v>3557</v>
      </c>
      <c r="O47" s="17" t="s">
        <v>21</v>
      </c>
      <c r="P47" s="15">
        <f>[39]Лист1!$AA$86</f>
        <v>4108</v>
      </c>
      <c r="Q47" s="16">
        <f t="shared" si="6"/>
        <v>1027</v>
      </c>
      <c r="R47" s="16">
        <f t="shared" si="7"/>
        <v>1027</v>
      </c>
      <c r="S47" s="16">
        <f t="shared" si="8"/>
        <v>1027</v>
      </c>
      <c r="T47" s="34">
        <f t="shared" si="23"/>
        <v>1027</v>
      </c>
      <c r="U47" s="17" t="s">
        <v>21</v>
      </c>
      <c r="V47" s="15">
        <f>[39]Лист1!$AA$54</f>
        <v>16419</v>
      </c>
      <c r="W47" s="16">
        <f t="shared" si="9"/>
        <v>4105</v>
      </c>
      <c r="X47" s="16">
        <f t="shared" si="10"/>
        <v>4105</v>
      </c>
      <c r="Y47" s="16">
        <f t="shared" si="11"/>
        <v>4105</v>
      </c>
      <c r="Z47" s="34">
        <f t="shared" si="24"/>
        <v>4104</v>
      </c>
      <c r="AA47" s="18" t="s">
        <v>21</v>
      </c>
      <c r="AB47" s="15">
        <f>[39]Лист1!$AA$17</f>
        <v>0</v>
      </c>
      <c r="AC47" s="16">
        <f t="shared" si="12"/>
        <v>0</v>
      </c>
      <c r="AD47" s="16">
        <f t="shared" si="13"/>
        <v>0</v>
      </c>
      <c r="AE47" s="16">
        <f t="shared" si="14"/>
        <v>0</v>
      </c>
      <c r="AF47" s="34">
        <f t="shared" si="25"/>
        <v>0</v>
      </c>
      <c r="AG47" s="18" t="s">
        <v>21</v>
      </c>
      <c r="AH47" s="15">
        <f t="shared" si="15"/>
        <v>0</v>
      </c>
      <c r="AI47" s="22"/>
      <c r="AJ47" s="22"/>
      <c r="AK47" s="22"/>
      <c r="AL47" s="22"/>
      <c r="AM47" s="18" t="s">
        <v>21</v>
      </c>
      <c r="AN47" s="15">
        <f t="shared" si="16"/>
        <v>0</v>
      </c>
      <c r="AO47" s="22"/>
      <c r="AP47" s="22"/>
      <c r="AQ47" s="22"/>
      <c r="AR47" s="22"/>
      <c r="AS47" s="19" t="s">
        <v>21</v>
      </c>
      <c r="AT47" s="15">
        <f>[39]Лист1!$AA$90</f>
        <v>533</v>
      </c>
      <c r="AU47" s="16">
        <f t="shared" si="17"/>
        <v>133</v>
      </c>
      <c r="AV47" s="16">
        <f t="shared" si="18"/>
        <v>133</v>
      </c>
      <c r="AW47" s="16">
        <f t="shared" si="19"/>
        <v>133</v>
      </c>
      <c r="AX47" s="34">
        <f t="shared" si="26"/>
        <v>134</v>
      </c>
    </row>
    <row r="48" spans="1:50" ht="18.75" x14ac:dyDescent="0.3">
      <c r="A48" s="13">
        <f t="shared" ca="1" si="20"/>
        <v>41</v>
      </c>
      <c r="B48" s="7" t="s">
        <v>59</v>
      </c>
      <c r="C48" s="14" t="s">
        <v>21</v>
      </c>
      <c r="D48" s="15"/>
      <c r="E48" s="22"/>
      <c r="F48" s="22"/>
      <c r="G48" s="22"/>
      <c r="H48" s="22"/>
      <c r="I48" s="17" t="s">
        <v>21</v>
      </c>
      <c r="J48" s="15">
        <f>[40]Лист1!$AA$69</f>
        <v>14515</v>
      </c>
      <c r="K48" s="16">
        <f t="shared" si="3"/>
        <v>3629</v>
      </c>
      <c r="L48" s="16">
        <f t="shared" si="4"/>
        <v>3629</v>
      </c>
      <c r="M48" s="16">
        <f t="shared" si="5"/>
        <v>3629</v>
      </c>
      <c r="N48" s="34">
        <f t="shared" si="22"/>
        <v>3628</v>
      </c>
      <c r="O48" s="17" t="s">
        <v>21</v>
      </c>
      <c r="P48" s="15">
        <f>[40]Лист1!$AA$86</f>
        <v>4231</v>
      </c>
      <c r="Q48" s="16">
        <f t="shared" si="6"/>
        <v>1058</v>
      </c>
      <c r="R48" s="16">
        <f t="shared" si="7"/>
        <v>1058</v>
      </c>
      <c r="S48" s="16">
        <f t="shared" si="8"/>
        <v>1058</v>
      </c>
      <c r="T48" s="34">
        <f t="shared" si="23"/>
        <v>1057</v>
      </c>
      <c r="U48" s="17" t="s">
        <v>21</v>
      </c>
      <c r="V48" s="15">
        <f>[40]Лист1!$AA$54</f>
        <v>16908</v>
      </c>
      <c r="W48" s="16">
        <f t="shared" si="9"/>
        <v>4227</v>
      </c>
      <c r="X48" s="16">
        <f t="shared" si="10"/>
        <v>4227</v>
      </c>
      <c r="Y48" s="16">
        <f t="shared" si="11"/>
        <v>4227</v>
      </c>
      <c r="Z48" s="34">
        <f t="shared" si="24"/>
        <v>4227</v>
      </c>
      <c r="AA48" s="18" t="s">
        <v>21</v>
      </c>
      <c r="AB48" s="15">
        <f>[40]Лист1!$AA$17</f>
        <v>0</v>
      </c>
      <c r="AC48" s="16">
        <f t="shared" si="12"/>
        <v>0</v>
      </c>
      <c r="AD48" s="16">
        <f t="shared" si="13"/>
        <v>0</v>
      </c>
      <c r="AE48" s="16">
        <f t="shared" si="14"/>
        <v>0</v>
      </c>
      <c r="AF48" s="34">
        <f t="shared" si="25"/>
        <v>0</v>
      </c>
      <c r="AG48" s="18" t="s">
        <v>21</v>
      </c>
      <c r="AH48" s="15">
        <f t="shared" si="15"/>
        <v>0</v>
      </c>
      <c r="AI48" s="22"/>
      <c r="AJ48" s="22"/>
      <c r="AK48" s="22"/>
      <c r="AL48" s="22"/>
      <c r="AM48" s="18" t="s">
        <v>21</v>
      </c>
      <c r="AN48" s="15">
        <f t="shared" si="16"/>
        <v>0</v>
      </c>
      <c r="AO48" s="22"/>
      <c r="AP48" s="22"/>
      <c r="AQ48" s="22"/>
      <c r="AR48" s="22"/>
      <c r="AS48" s="19" t="s">
        <v>21</v>
      </c>
      <c r="AT48" s="15">
        <f>[40]Лист1!$AA$90</f>
        <v>273</v>
      </c>
      <c r="AU48" s="16">
        <f t="shared" si="17"/>
        <v>68</v>
      </c>
      <c r="AV48" s="16">
        <f t="shared" si="18"/>
        <v>68</v>
      </c>
      <c r="AW48" s="16">
        <f t="shared" si="19"/>
        <v>68</v>
      </c>
      <c r="AX48" s="34">
        <f t="shared" si="26"/>
        <v>69</v>
      </c>
    </row>
    <row r="49" spans="1:50" ht="18.75" x14ac:dyDescent="0.3">
      <c r="A49" s="13">
        <f t="shared" ca="1" si="20"/>
        <v>42</v>
      </c>
      <c r="B49" s="7" t="s">
        <v>60</v>
      </c>
      <c r="C49" s="14" t="s">
        <v>21</v>
      </c>
      <c r="D49" s="15"/>
      <c r="E49" s="22"/>
      <c r="F49" s="22"/>
      <c r="G49" s="22"/>
      <c r="H49" s="22"/>
      <c r="I49" s="17" t="s">
        <v>21</v>
      </c>
      <c r="J49" s="15">
        <f>[41]Лист1!$AA$69</f>
        <v>42636</v>
      </c>
      <c r="K49" s="16">
        <f t="shared" si="3"/>
        <v>10659</v>
      </c>
      <c r="L49" s="16">
        <f t="shared" si="4"/>
        <v>10659</v>
      </c>
      <c r="M49" s="16">
        <f t="shared" si="5"/>
        <v>10659</v>
      </c>
      <c r="N49" s="34">
        <f t="shared" si="22"/>
        <v>10659</v>
      </c>
      <c r="O49" s="17" t="s">
        <v>21</v>
      </c>
      <c r="P49" s="15">
        <f>[41]Лист1!$AA$86</f>
        <v>12603</v>
      </c>
      <c r="Q49" s="16">
        <f t="shared" si="6"/>
        <v>3151</v>
      </c>
      <c r="R49" s="16">
        <f t="shared" si="7"/>
        <v>3151</v>
      </c>
      <c r="S49" s="16">
        <f t="shared" si="8"/>
        <v>3151</v>
      </c>
      <c r="T49" s="34">
        <f t="shared" si="23"/>
        <v>3150</v>
      </c>
      <c r="U49" s="17" t="s">
        <v>21</v>
      </c>
      <c r="V49" s="15">
        <f>[41]Лист1!$AA$54</f>
        <v>34763</v>
      </c>
      <c r="W49" s="16">
        <f t="shared" si="9"/>
        <v>8691</v>
      </c>
      <c r="X49" s="16">
        <f t="shared" si="10"/>
        <v>8691</v>
      </c>
      <c r="Y49" s="16">
        <f t="shared" si="11"/>
        <v>8691</v>
      </c>
      <c r="Z49" s="34">
        <f t="shared" si="24"/>
        <v>8690</v>
      </c>
      <c r="AA49" s="18" t="s">
        <v>21</v>
      </c>
      <c r="AB49" s="15">
        <f>[42]Лист1!$AA$17</f>
        <v>0</v>
      </c>
      <c r="AC49" s="16">
        <f t="shared" si="12"/>
        <v>0</v>
      </c>
      <c r="AD49" s="16">
        <f t="shared" si="13"/>
        <v>0</v>
      </c>
      <c r="AE49" s="16">
        <f t="shared" si="14"/>
        <v>0</v>
      </c>
      <c r="AF49" s="34">
        <f t="shared" si="25"/>
        <v>0</v>
      </c>
      <c r="AG49" s="18" t="s">
        <v>21</v>
      </c>
      <c r="AH49" s="15">
        <f t="shared" si="15"/>
        <v>0</v>
      </c>
      <c r="AI49" s="22"/>
      <c r="AJ49" s="22"/>
      <c r="AK49" s="22"/>
      <c r="AL49" s="22"/>
      <c r="AM49" s="18" t="s">
        <v>21</v>
      </c>
      <c r="AN49" s="15">
        <f t="shared" si="16"/>
        <v>0</v>
      </c>
      <c r="AO49" s="22"/>
      <c r="AP49" s="22"/>
      <c r="AQ49" s="22"/>
      <c r="AR49" s="22"/>
      <c r="AS49" s="19" t="s">
        <v>21</v>
      </c>
      <c r="AT49" s="15">
        <f>[42]Лист1!$AA$90</f>
        <v>647</v>
      </c>
      <c r="AU49" s="16">
        <f t="shared" si="17"/>
        <v>162</v>
      </c>
      <c r="AV49" s="16">
        <f t="shared" si="18"/>
        <v>162</v>
      </c>
      <c r="AW49" s="16">
        <f t="shared" si="19"/>
        <v>162</v>
      </c>
      <c r="AX49" s="34">
        <f t="shared" si="26"/>
        <v>161</v>
      </c>
    </row>
    <row r="50" spans="1:50" ht="18.75" x14ac:dyDescent="0.3">
      <c r="A50" s="13">
        <f t="shared" ca="1" si="20"/>
        <v>43</v>
      </c>
      <c r="B50" s="7" t="s">
        <v>61</v>
      </c>
      <c r="C50" s="14" t="s">
        <v>21</v>
      </c>
      <c r="D50" s="15"/>
      <c r="E50" s="22"/>
      <c r="F50" s="22"/>
      <c r="G50" s="22"/>
      <c r="H50" s="22"/>
      <c r="I50" s="17" t="s">
        <v>21</v>
      </c>
      <c r="J50" s="15">
        <f>[43]Лист1!$AA$69</f>
        <v>20611</v>
      </c>
      <c r="K50" s="16">
        <f t="shared" si="3"/>
        <v>5153</v>
      </c>
      <c r="L50" s="16">
        <f t="shared" si="4"/>
        <v>5153</v>
      </c>
      <c r="M50" s="16">
        <f t="shared" si="5"/>
        <v>5153</v>
      </c>
      <c r="N50" s="34">
        <f t="shared" si="22"/>
        <v>5152</v>
      </c>
      <c r="O50" s="17" t="s">
        <v>21</v>
      </c>
      <c r="P50" s="15">
        <f>[43]Лист1!$AA$86</f>
        <v>6099</v>
      </c>
      <c r="Q50" s="16">
        <f t="shared" si="6"/>
        <v>1525</v>
      </c>
      <c r="R50" s="16">
        <f t="shared" si="7"/>
        <v>1525</v>
      </c>
      <c r="S50" s="16">
        <f t="shared" si="8"/>
        <v>1525</v>
      </c>
      <c r="T50" s="34">
        <f t="shared" si="23"/>
        <v>1524</v>
      </c>
      <c r="U50" s="17" t="s">
        <v>21</v>
      </c>
      <c r="V50" s="15">
        <f>[43]Лист1!$AA$54</f>
        <v>24374</v>
      </c>
      <c r="W50" s="16">
        <f t="shared" si="9"/>
        <v>6094</v>
      </c>
      <c r="X50" s="16">
        <f t="shared" si="10"/>
        <v>6094</v>
      </c>
      <c r="Y50" s="16">
        <f t="shared" si="11"/>
        <v>6094</v>
      </c>
      <c r="Z50" s="34">
        <f t="shared" si="24"/>
        <v>6092</v>
      </c>
      <c r="AA50" s="18" t="s">
        <v>21</v>
      </c>
      <c r="AB50" s="15">
        <f>[43]Лист1!$AA$17</f>
        <v>0</v>
      </c>
      <c r="AC50" s="16">
        <f t="shared" si="12"/>
        <v>0</v>
      </c>
      <c r="AD50" s="16">
        <f t="shared" si="13"/>
        <v>0</v>
      </c>
      <c r="AE50" s="16">
        <f t="shared" si="14"/>
        <v>0</v>
      </c>
      <c r="AF50" s="34">
        <f t="shared" si="25"/>
        <v>0</v>
      </c>
      <c r="AG50" s="18" t="s">
        <v>21</v>
      </c>
      <c r="AH50" s="15">
        <f t="shared" si="15"/>
        <v>0</v>
      </c>
      <c r="AI50" s="22"/>
      <c r="AJ50" s="22"/>
      <c r="AK50" s="22"/>
      <c r="AL50" s="22"/>
      <c r="AM50" s="18" t="s">
        <v>21</v>
      </c>
      <c r="AN50" s="15">
        <f t="shared" si="16"/>
        <v>0</v>
      </c>
      <c r="AO50" s="22"/>
      <c r="AP50" s="22"/>
      <c r="AQ50" s="22"/>
      <c r="AR50" s="22"/>
      <c r="AS50" s="19" t="s">
        <v>21</v>
      </c>
      <c r="AT50" s="15">
        <f>[43]Лист1!$AA$90</f>
        <v>408</v>
      </c>
      <c r="AU50" s="16">
        <f t="shared" si="17"/>
        <v>102</v>
      </c>
      <c r="AV50" s="16">
        <f t="shared" si="18"/>
        <v>102</v>
      </c>
      <c r="AW50" s="16">
        <f t="shared" si="19"/>
        <v>102</v>
      </c>
      <c r="AX50" s="34">
        <f t="shared" si="26"/>
        <v>102</v>
      </c>
    </row>
    <row r="51" spans="1:50" ht="18.75" x14ac:dyDescent="0.3">
      <c r="A51" s="13">
        <f t="shared" ca="1" si="20"/>
        <v>44</v>
      </c>
      <c r="B51" s="7" t="s">
        <v>62</v>
      </c>
      <c r="C51" s="14" t="s">
        <v>21</v>
      </c>
      <c r="D51" s="15"/>
      <c r="E51" s="22"/>
      <c r="F51" s="22"/>
      <c r="G51" s="22"/>
      <c r="H51" s="22"/>
      <c r="I51" s="17" t="s">
        <v>21</v>
      </c>
      <c r="J51" s="15">
        <f>[44]Лист1!$AA$69</f>
        <v>37926</v>
      </c>
      <c r="K51" s="16">
        <f t="shared" si="3"/>
        <v>9482</v>
      </c>
      <c r="L51" s="16">
        <f t="shared" si="4"/>
        <v>9482</v>
      </c>
      <c r="M51" s="16">
        <f t="shared" si="5"/>
        <v>9482</v>
      </c>
      <c r="N51" s="34">
        <f t="shared" si="22"/>
        <v>9480</v>
      </c>
      <c r="O51" s="17" t="s">
        <v>21</v>
      </c>
      <c r="P51" s="15">
        <f>[44]Лист1!$AA$86</f>
        <v>0</v>
      </c>
      <c r="Q51" s="16">
        <f t="shared" si="6"/>
        <v>0</v>
      </c>
      <c r="R51" s="16">
        <f t="shared" si="7"/>
        <v>0</v>
      </c>
      <c r="S51" s="16">
        <f t="shared" si="8"/>
        <v>0</v>
      </c>
      <c r="T51" s="34">
        <f t="shared" si="23"/>
        <v>0</v>
      </c>
      <c r="U51" s="17" t="s">
        <v>21</v>
      </c>
      <c r="V51" s="15">
        <f>[44]Лист1!$AA$54</f>
        <v>8999</v>
      </c>
      <c r="W51" s="16">
        <f t="shared" si="9"/>
        <v>2250</v>
      </c>
      <c r="X51" s="16">
        <f t="shared" si="10"/>
        <v>2250</v>
      </c>
      <c r="Y51" s="16">
        <f t="shared" si="11"/>
        <v>2250</v>
      </c>
      <c r="Z51" s="34">
        <f t="shared" si="24"/>
        <v>2249</v>
      </c>
      <c r="AA51" s="18" t="s">
        <v>21</v>
      </c>
      <c r="AB51" s="15">
        <f>[44]Лист1!$AA$17</f>
        <v>0</v>
      </c>
      <c r="AC51" s="16">
        <f t="shared" si="12"/>
        <v>0</v>
      </c>
      <c r="AD51" s="16">
        <f t="shared" si="13"/>
        <v>0</v>
      </c>
      <c r="AE51" s="16">
        <f t="shared" si="14"/>
        <v>0</v>
      </c>
      <c r="AF51" s="34">
        <f t="shared" si="25"/>
        <v>0</v>
      </c>
      <c r="AG51" s="18" t="s">
        <v>21</v>
      </c>
      <c r="AH51" s="15">
        <f t="shared" si="15"/>
        <v>0</v>
      </c>
      <c r="AI51" s="22"/>
      <c r="AJ51" s="22"/>
      <c r="AK51" s="22"/>
      <c r="AL51" s="22"/>
      <c r="AM51" s="18" t="s">
        <v>21</v>
      </c>
      <c r="AN51" s="15">
        <f t="shared" si="16"/>
        <v>0</v>
      </c>
      <c r="AO51" s="22"/>
      <c r="AP51" s="22"/>
      <c r="AQ51" s="22"/>
      <c r="AR51" s="22"/>
      <c r="AS51" s="19" t="s">
        <v>21</v>
      </c>
      <c r="AT51" s="15">
        <f>[44]Лист1!$AA$90</f>
        <v>0</v>
      </c>
      <c r="AU51" s="16">
        <f t="shared" si="17"/>
        <v>0</v>
      </c>
      <c r="AV51" s="16">
        <f t="shared" si="18"/>
        <v>0</v>
      </c>
      <c r="AW51" s="16">
        <f t="shared" si="19"/>
        <v>0</v>
      </c>
      <c r="AX51" s="34">
        <f t="shared" si="26"/>
        <v>0</v>
      </c>
    </row>
    <row r="52" spans="1:50" ht="18.75" x14ac:dyDescent="0.3">
      <c r="A52" s="13">
        <f t="shared" ca="1" si="20"/>
        <v>45</v>
      </c>
      <c r="B52" s="7" t="s">
        <v>63</v>
      </c>
      <c r="C52" s="14" t="s">
        <v>21</v>
      </c>
      <c r="D52" s="15"/>
      <c r="E52" s="22"/>
      <c r="F52" s="22"/>
      <c r="G52" s="22"/>
      <c r="H52" s="22"/>
      <c r="I52" s="17" t="s">
        <v>21</v>
      </c>
      <c r="J52" s="15">
        <f>[45]Лист1!$AA$69</f>
        <v>75391</v>
      </c>
      <c r="K52" s="16">
        <f t="shared" si="3"/>
        <v>18848</v>
      </c>
      <c r="L52" s="16">
        <f t="shared" si="4"/>
        <v>18848</v>
      </c>
      <c r="M52" s="16">
        <f t="shared" si="5"/>
        <v>18848</v>
      </c>
      <c r="N52" s="34">
        <f t="shared" si="22"/>
        <v>18847</v>
      </c>
      <c r="O52" s="17" t="s">
        <v>21</v>
      </c>
      <c r="P52" s="15">
        <f>[45]Лист1!$AA$86</f>
        <v>0</v>
      </c>
      <c r="Q52" s="16">
        <f t="shared" si="6"/>
        <v>0</v>
      </c>
      <c r="R52" s="16">
        <f t="shared" si="7"/>
        <v>0</v>
      </c>
      <c r="S52" s="16">
        <f t="shared" si="8"/>
        <v>0</v>
      </c>
      <c r="T52" s="34">
        <f t="shared" si="23"/>
        <v>0</v>
      </c>
      <c r="U52" s="17" t="s">
        <v>21</v>
      </c>
      <c r="V52" s="15">
        <f>[45]Лист1!$AA$54</f>
        <v>11934</v>
      </c>
      <c r="W52" s="16">
        <f t="shared" si="9"/>
        <v>2984</v>
      </c>
      <c r="X52" s="16">
        <f t="shared" si="10"/>
        <v>2984</v>
      </c>
      <c r="Y52" s="16">
        <f t="shared" si="11"/>
        <v>2984</v>
      </c>
      <c r="Z52" s="34">
        <f t="shared" si="24"/>
        <v>2982</v>
      </c>
      <c r="AA52" s="18" t="s">
        <v>21</v>
      </c>
      <c r="AB52" s="15">
        <f>[45]Лист1!$AA$17</f>
        <v>0</v>
      </c>
      <c r="AC52" s="16">
        <f t="shared" si="12"/>
        <v>0</v>
      </c>
      <c r="AD52" s="16">
        <f t="shared" si="13"/>
        <v>0</v>
      </c>
      <c r="AE52" s="16">
        <f t="shared" si="14"/>
        <v>0</v>
      </c>
      <c r="AF52" s="34">
        <f t="shared" si="25"/>
        <v>0</v>
      </c>
      <c r="AG52" s="18" t="s">
        <v>21</v>
      </c>
      <c r="AH52" s="15">
        <f t="shared" si="15"/>
        <v>0</v>
      </c>
      <c r="AI52" s="22"/>
      <c r="AJ52" s="22"/>
      <c r="AK52" s="22"/>
      <c r="AL52" s="22"/>
      <c r="AM52" s="18" t="s">
        <v>21</v>
      </c>
      <c r="AN52" s="15">
        <f t="shared" si="16"/>
        <v>0</v>
      </c>
      <c r="AO52" s="22"/>
      <c r="AP52" s="22"/>
      <c r="AQ52" s="22"/>
      <c r="AR52" s="22"/>
      <c r="AS52" s="19" t="s">
        <v>21</v>
      </c>
      <c r="AT52" s="15">
        <f>[45]Лист1!$AA$90</f>
        <v>0</v>
      </c>
      <c r="AU52" s="16">
        <f t="shared" si="17"/>
        <v>0</v>
      </c>
      <c r="AV52" s="16">
        <f t="shared" si="18"/>
        <v>0</v>
      </c>
      <c r="AW52" s="16">
        <f t="shared" si="19"/>
        <v>0</v>
      </c>
      <c r="AX52" s="34">
        <f t="shared" si="26"/>
        <v>0</v>
      </c>
    </row>
    <row r="53" spans="1:50" ht="18.75" x14ac:dyDescent="0.3">
      <c r="A53" s="13">
        <f t="shared" ca="1" si="20"/>
        <v>46</v>
      </c>
      <c r="B53" s="7" t="s">
        <v>64</v>
      </c>
      <c r="C53" s="14" t="s">
        <v>21</v>
      </c>
      <c r="D53" s="15"/>
      <c r="E53" s="22"/>
      <c r="F53" s="22"/>
      <c r="G53" s="22"/>
      <c r="H53" s="22"/>
      <c r="I53" s="17" t="s">
        <v>21</v>
      </c>
      <c r="J53" s="15">
        <f>[46]Лист1!$AA$69</f>
        <v>3463</v>
      </c>
      <c r="K53" s="16">
        <f t="shared" si="3"/>
        <v>866</v>
      </c>
      <c r="L53" s="16">
        <f t="shared" si="4"/>
        <v>866</v>
      </c>
      <c r="M53" s="16">
        <f t="shared" si="5"/>
        <v>866</v>
      </c>
      <c r="N53" s="34">
        <f t="shared" si="22"/>
        <v>865</v>
      </c>
      <c r="O53" s="17" t="s">
        <v>21</v>
      </c>
      <c r="P53" s="15">
        <f>[46]Лист1!$AA$86</f>
        <v>0</v>
      </c>
      <c r="Q53" s="16">
        <f t="shared" si="6"/>
        <v>0</v>
      </c>
      <c r="R53" s="16">
        <f t="shared" si="7"/>
        <v>0</v>
      </c>
      <c r="S53" s="16">
        <f t="shared" si="8"/>
        <v>0</v>
      </c>
      <c r="T53" s="34">
        <f t="shared" si="23"/>
        <v>0</v>
      </c>
      <c r="U53" s="17" t="s">
        <v>21</v>
      </c>
      <c r="V53" s="15">
        <f>[46]Лист1!$AA$54</f>
        <v>360</v>
      </c>
      <c r="W53" s="16">
        <f t="shared" si="9"/>
        <v>90</v>
      </c>
      <c r="X53" s="16">
        <f t="shared" si="10"/>
        <v>90</v>
      </c>
      <c r="Y53" s="16">
        <f t="shared" si="11"/>
        <v>90</v>
      </c>
      <c r="Z53" s="34">
        <f t="shared" si="24"/>
        <v>90</v>
      </c>
      <c r="AA53" s="18" t="s">
        <v>21</v>
      </c>
      <c r="AB53" s="15">
        <f>[46]Лист1!$AA$17</f>
        <v>0</v>
      </c>
      <c r="AC53" s="16">
        <f t="shared" si="12"/>
        <v>0</v>
      </c>
      <c r="AD53" s="16">
        <f t="shared" si="13"/>
        <v>0</v>
      </c>
      <c r="AE53" s="16">
        <f t="shared" si="14"/>
        <v>0</v>
      </c>
      <c r="AF53" s="34">
        <f t="shared" si="25"/>
        <v>0</v>
      </c>
      <c r="AG53" s="18" t="s">
        <v>21</v>
      </c>
      <c r="AH53" s="15">
        <f t="shared" si="15"/>
        <v>0</v>
      </c>
      <c r="AI53" s="22"/>
      <c r="AJ53" s="22"/>
      <c r="AK53" s="22"/>
      <c r="AL53" s="22"/>
      <c r="AM53" s="18" t="s">
        <v>21</v>
      </c>
      <c r="AN53" s="15">
        <f t="shared" si="16"/>
        <v>0</v>
      </c>
      <c r="AO53" s="22"/>
      <c r="AP53" s="22"/>
      <c r="AQ53" s="22"/>
      <c r="AR53" s="22"/>
      <c r="AS53" s="19" t="s">
        <v>21</v>
      </c>
      <c r="AT53" s="15">
        <f>[46]Лист1!$AA$90</f>
        <v>0</v>
      </c>
      <c r="AU53" s="16">
        <f t="shared" si="17"/>
        <v>0</v>
      </c>
      <c r="AV53" s="16">
        <f t="shared" si="18"/>
        <v>0</v>
      </c>
      <c r="AW53" s="16">
        <f t="shared" si="19"/>
        <v>0</v>
      </c>
      <c r="AX53" s="34">
        <f t="shared" si="26"/>
        <v>0</v>
      </c>
    </row>
    <row r="54" spans="1:50" ht="18.75" x14ac:dyDescent="0.3">
      <c r="A54" s="13">
        <f t="shared" ca="1" si="20"/>
        <v>47</v>
      </c>
      <c r="B54" s="23" t="s">
        <v>65</v>
      </c>
      <c r="C54" s="14" t="s">
        <v>21</v>
      </c>
      <c r="D54" s="15">
        <f>[47]Лист1!$AA$16</f>
        <v>74704</v>
      </c>
      <c r="E54" s="22">
        <f>ROUND(D54/4,0)-4</f>
        <v>18672</v>
      </c>
      <c r="F54" s="22">
        <f>ROUND(D54/4,0)-4</f>
        <v>18672</v>
      </c>
      <c r="G54" s="22">
        <f>ROUND(D54/4,0)-4</f>
        <v>18672</v>
      </c>
      <c r="H54" s="22">
        <f>D54-E54-F54-G54</f>
        <v>18688</v>
      </c>
      <c r="I54" s="17" t="s">
        <v>21</v>
      </c>
      <c r="J54" s="15"/>
      <c r="K54" s="16">
        <f t="shared" si="3"/>
        <v>0</v>
      </c>
      <c r="L54" s="16">
        <f t="shared" si="4"/>
        <v>0</v>
      </c>
      <c r="M54" s="16">
        <f t="shared" si="5"/>
        <v>0</v>
      </c>
      <c r="N54" s="34">
        <f t="shared" si="22"/>
        <v>0</v>
      </c>
      <c r="O54" s="17" t="s">
        <v>21</v>
      </c>
      <c r="P54" s="15"/>
      <c r="Q54" s="16">
        <f t="shared" si="6"/>
        <v>0</v>
      </c>
      <c r="R54" s="16">
        <f t="shared" si="7"/>
        <v>0</v>
      </c>
      <c r="S54" s="16">
        <f t="shared" si="8"/>
        <v>0</v>
      </c>
      <c r="T54" s="34">
        <f t="shared" si="23"/>
        <v>0</v>
      </c>
      <c r="U54" s="17" t="s">
        <v>21</v>
      </c>
      <c r="V54" s="15"/>
      <c r="W54" s="16">
        <f t="shared" si="9"/>
        <v>0</v>
      </c>
      <c r="X54" s="16">
        <f t="shared" si="10"/>
        <v>0</v>
      </c>
      <c r="Y54" s="16">
        <f t="shared" si="11"/>
        <v>0</v>
      </c>
      <c r="Z54" s="34">
        <f t="shared" si="24"/>
        <v>0</v>
      </c>
      <c r="AA54" s="18" t="s">
        <v>21</v>
      </c>
      <c r="AB54" s="15"/>
      <c r="AC54" s="16">
        <f t="shared" si="12"/>
        <v>0</v>
      </c>
      <c r="AD54" s="16">
        <f t="shared" si="13"/>
        <v>0</v>
      </c>
      <c r="AE54" s="16">
        <f t="shared" si="14"/>
        <v>0</v>
      </c>
      <c r="AF54" s="34">
        <f t="shared" si="25"/>
        <v>0</v>
      </c>
      <c r="AG54" s="18" t="s">
        <v>21</v>
      </c>
      <c r="AH54" s="15">
        <f t="shared" si="15"/>
        <v>0</v>
      </c>
      <c r="AI54" s="22"/>
      <c r="AJ54" s="22"/>
      <c r="AK54" s="22"/>
      <c r="AL54" s="22"/>
      <c r="AM54" s="18" t="s">
        <v>21</v>
      </c>
      <c r="AN54" s="15">
        <f t="shared" si="16"/>
        <v>0</v>
      </c>
      <c r="AO54" s="22"/>
      <c r="AP54" s="22"/>
      <c r="AQ54" s="22"/>
      <c r="AR54" s="22"/>
      <c r="AS54" s="19" t="s">
        <v>21</v>
      </c>
      <c r="AT54" s="15"/>
      <c r="AU54" s="16">
        <f t="shared" si="17"/>
        <v>0</v>
      </c>
      <c r="AV54" s="16">
        <f t="shared" si="18"/>
        <v>0</v>
      </c>
      <c r="AW54" s="16">
        <f t="shared" si="19"/>
        <v>0</v>
      </c>
      <c r="AX54" s="34">
        <f t="shared" si="26"/>
        <v>0</v>
      </c>
    </row>
    <row r="55" spans="1:50" ht="18.75" x14ac:dyDescent="0.3">
      <c r="A55" s="13">
        <f t="shared" ca="1" si="20"/>
        <v>48</v>
      </c>
      <c r="B55" s="7" t="s">
        <v>66</v>
      </c>
      <c r="C55" s="14" t="s">
        <v>21</v>
      </c>
      <c r="D55" s="15"/>
      <c r="E55" s="38"/>
      <c r="F55" s="38"/>
      <c r="G55" s="38"/>
      <c r="H55" s="38"/>
      <c r="I55" s="17" t="s">
        <v>21</v>
      </c>
      <c r="J55" s="15">
        <f>[48]Лист1!$AA$69</f>
        <v>8474</v>
      </c>
      <c r="K55" s="16">
        <f t="shared" si="3"/>
        <v>2119</v>
      </c>
      <c r="L55" s="16">
        <f t="shared" si="4"/>
        <v>2119</v>
      </c>
      <c r="M55" s="16">
        <f t="shared" si="5"/>
        <v>2119</v>
      </c>
      <c r="N55" s="34">
        <f t="shared" si="22"/>
        <v>2117</v>
      </c>
      <c r="O55" s="17" t="s">
        <v>21</v>
      </c>
      <c r="P55" s="15">
        <f>[48]Лист1!$AA$86</f>
        <v>2530</v>
      </c>
      <c r="Q55" s="16">
        <f>ROUND(P55/4,0)</f>
        <v>633</v>
      </c>
      <c r="R55" s="16">
        <f>ROUND(P55/4,0)</f>
        <v>633</v>
      </c>
      <c r="S55" s="16">
        <f>ROUND(P55/4,0)</f>
        <v>633</v>
      </c>
      <c r="T55" s="34">
        <f t="shared" si="23"/>
        <v>631</v>
      </c>
      <c r="U55" s="17" t="s">
        <v>21</v>
      </c>
      <c r="V55" s="15">
        <f>[48]Лист1!$AA$54</f>
        <v>10110</v>
      </c>
      <c r="W55" s="16">
        <f t="shared" si="9"/>
        <v>2528</v>
      </c>
      <c r="X55" s="16">
        <f t="shared" si="10"/>
        <v>2528</v>
      </c>
      <c r="Y55" s="16">
        <f t="shared" si="11"/>
        <v>2528</v>
      </c>
      <c r="Z55" s="34">
        <f t="shared" si="24"/>
        <v>2526</v>
      </c>
      <c r="AA55" s="18" t="s">
        <v>21</v>
      </c>
      <c r="AB55" s="15">
        <f>[48]Лист1!$AA$17</f>
        <v>0</v>
      </c>
      <c r="AC55" s="16">
        <f t="shared" si="12"/>
        <v>0</v>
      </c>
      <c r="AD55" s="16">
        <f t="shared" si="13"/>
        <v>0</v>
      </c>
      <c r="AE55" s="16">
        <f t="shared" si="14"/>
        <v>0</v>
      </c>
      <c r="AF55" s="34">
        <f t="shared" si="25"/>
        <v>0</v>
      </c>
      <c r="AG55" s="18" t="s">
        <v>21</v>
      </c>
      <c r="AH55" s="15">
        <f t="shared" si="15"/>
        <v>0</v>
      </c>
      <c r="AI55" s="22"/>
      <c r="AJ55" s="22"/>
      <c r="AK55" s="22"/>
      <c r="AL55" s="22"/>
      <c r="AM55" s="18" t="s">
        <v>21</v>
      </c>
      <c r="AN55" s="15">
        <f t="shared" si="16"/>
        <v>0</v>
      </c>
      <c r="AO55" s="22"/>
      <c r="AP55" s="22"/>
      <c r="AQ55" s="22"/>
      <c r="AR55" s="22"/>
      <c r="AS55" s="19" t="s">
        <v>21</v>
      </c>
      <c r="AT55" s="15">
        <f>[48]Лист1!$AA$90</f>
        <v>228</v>
      </c>
      <c r="AU55" s="16">
        <f t="shared" si="17"/>
        <v>57</v>
      </c>
      <c r="AV55" s="16">
        <f t="shared" si="18"/>
        <v>57</v>
      </c>
      <c r="AW55" s="16">
        <f t="shared" si="19"/>
        <v>57</v>
      </c>
      <c r="AX55" s="34">
        <f t="shared" si="26"/>
        <v>57</v>
      </c>
    </row>
    <row r="56" spans="1:50" ht="18.75" x14ac:dyDescent="0.3">
      <c r="A56" s="13">
        <f t="shared" ca="1" si="20"/>
        <v>49</v>
      </c>
      <c r="B56" s="24" t="s">
        <v>67</v>
      </c>
      <c r="C56" s="14" t="s">
        <v>21</v>
      </c>
      <c r="D56" s="15"/>
      <c r="E56" s="38"/>
      <c r="F56" s="38"/>
      <c r="G56" s="38"/>
      <c r="H56" s="38"/>
      <c r="I56" s="17" t="s">
        <v>21</v>
      </c>
      <c r="J56" s="15">
        <f>[49]Лист1!$AA$69</f>
        <v>0</v>
      </c>
      <c r="K56" s="16">
        <f t="shared" si="3"/>
        <v>0</v>
      </c>
      <c r="L56" s="16">
        <f t="shared" si="4"/>
        <v>0</v>
      </c>
      <c r="M56" s="16">
        <f t="shared" si="5"/>
        <v>0</v>
      </c>
      <c r="N56" s="34">
        <f t="shared" si="22"/>
        <v>0</v>
      </c>
      <c r="O56" s="17" t="s">
        <v>21</v>
      </c>
      <c r="P56" s="15">
        <f>[49]Лист1!$AA$86</f>
        <v>0</v>
      </c>
      <c r="Q56" s="16">
        <f t="shared" si="6"/>
        <v>0</v>
      </c>
      <c r="R56" s="16">
        <f t="shared" si="7"/>
        <v>0</v>
      </c>
      <c r="S56" s="16">
        <f t="shared" si="8"/>
        <v>0</v>
      </c>
      <c r="T56" s="34">
        <f t="shared" si="23"/>
        <v>0</v>
      </c>
      <c r="U56" s="17" t="s">
        <v>21</v>
      </c>
      <c r="V56" s="15">
        <f>[49]Лист1!$AA$54</f>
        <v>0</v>
      </c>
      <c r="W56" s="16">
        <f t="shared" si="9"/>
        <v>0</v>
      </c>
      <c r="X56" s="16">
        <f t="shared" si="10"/>
        <v>0</v>
      </c>
      <c r="Y56" s="16">
        <f t="shared" si="11"/>
        <v>0</v>
      </c>
      <c r="Z56" s="34">
        <f t="shared" si="24"/>
        <v>0</v>
      </c>
      <c r="AA56" s="18" t="s">
        <v>21</v>
      </c>
      <c r="AB56" s="15">
        <f>[49]Лист1!$AA$17</f>
        <v>0</v>
      </c>
      <c r="AC56" s="16">
        <f t="shared" si="12"/>
        <v>0</v>
      </c>
      <c r="AD56" s="16">
        <f t="shared" si="13"/>
        <v>0</v>
      </c>
      <c r="AE56" s="16">
        <f t="shared" si="14"/>
        <v>0</v>
      </c>
      <c r="AF56" s="34">
        <f t="shared" si="25"/>
        <v>0</v>
      </c>
      <c r="AG56" s="18" t="s">
        <v>21</v>
      </c>
      <c r="AH56" s="15">
        <f t="shared" si="15"/>
        <v>0</v>
      </c>
      <c r="AI56" s="22"/>
      <c r="AJ56" s="22"/>
      <c r="AK56" s="22"/>
      <c r="AL56" s="22"/>
      <c r="AM56" s="18" t="s">
        <v>21</v>
      </c>
      <c r="AN56" s="15">
        <f t="shared" si="16"/>
        <v>0</v>
      </c>
      <c r="AO56" s="22"/>
      <c r="AP56" s="22"/>
      <c r="AQ56" s="22"/>
      <c r="AR56" s="22"/>
      <c r="AS56" s="19" t="s">
        <v>21</v>
      </c>
      <c r="AT56" s="15">
        <f>[49]Лист1!$AA$90</f>
        <v>0</v>
      </c>
      <c r="AU56" s="16">
        <f t="shared" si="17"/>
        <v>0</v>
      </c>
      <c r="AV56" s="16">
        <f t="shared" si="18"/>
        <v>0</v>
      </c>
      <c r="AW56" s="16">
        <f t="shared" si="19"/>
        <v>0</v>
      </c>
      <c r="AX56" s="34">
        <f t="shared" si="26"/>
        <v>0</v>
      </c>
    </row>
    <row r="57" spans="1:50" ht="18.75" x14ac:dyDescent="0.3">
      <c r="A57" s="13">
        <f t="shared" ca="1" si="20"/>
        <v>50</v>
      </c>
      <c r="B57" s="24" t="s">
        <v>68</v>
      </c>
      <c r="C57" s="14" t="s">
        <v>21</v>
      </c>
      <c r="D57" s="15"/>
      <c r="E57" s="38"/>
      <c r="F57" s="38"/>
      <c r="G57" s="38"/>
      <c r="H57" s="38"/>
      <c r="I57" s="17" t="s">
        <v>21</v>
      </c>
      <c r="J57" s="15">
        <f>[50]Лист1!$AA$69</f>
        <v>349</v>
      </c>
      <c r="K57" s="16">
        <f>ROUND(J57/4,0)-8</f>
        <v>79</v>
      </c>
      <c r="L57" s="16">
        <f>ROUND(J57/4,0)-8</f>
        <v>79</v>
      </c>
      <c r="M57" s="16">
        <f>ROUND(J57/4,0)-8</f>
        <v>79</v>
      </c>
      <c r="N57" s="34">
        <f t="shared" si="22"/>
        <v>112</v>
      </c>
      <c r="O57" s="17" t="s">
        <v>21</v>
      </c>
      <c r="P57" s="15">
        <f>[50]Лист1!$AA$86</f>
        <v>0</v>
      </c>
      <c r="Q57" s="16">
        <f t="shared" si="6"/>
        <v>0</v>
      </c>
      <c r="R57" s="16">
        <f t="shared" si="7"/>
        <v>0</v>
      </c>
      <c r="S57" s="16">
        <f t="shared" si="8"/>
        <v>0</v>
      </c>
      <c r="T57" s="34">
        <f t="shared" si="23"/>
        <v>0</v>
      </c>
      <c r="U57" s="17" t="s">
        <v>21</v>
      </c>
      <c r="V57" s="15">
        <f>[50]Лист1!$AA$54</f>
        <v>0</v>
      </c>
      <c r="W57" s="16">
        <f t="shared" si="9"/>
        <v>0</v>
      </c>
      <c r="X57" s="16">
        <f t="shared" si="10"/>
        <v>0</v>
      </c>
      <c r="Y57" s="16">
        <f t="shared" si="11"/>
        <v>0</v>
      </c>
      <c r="Z57" s="34">
        <f t="shared" si="24"/>
        <v>0</v>
      </c>
      <c r="AA57" s="18" t="s">
        <v>21</v>
      </c>
      <c r="AB57" s="15">
        <f>[50]Лист1!$AA$17</f>
        <v>0</v>
      </c>
      <c r="AC57" s="16">
        <f t="shared" si="12"/>
        <v>0</v>
      </c>
      <c r="AD57" s="16">
        <f t="shared" si="13"/>
        <v>0</v>
      </c>
      <c r="AE57" s="16">
        <f t="shared" si="14"/>
        <v>0</v>
      </c>
      <c r="AF57" s="34">
        <f t="shared" si="25"/>
        <v>0</v>
      </c>
      <c r="AG57" s="18" t="s">
        <v>21</v>
      </c>
      <c r="AH57" s="15">
        <f t="shared" si="15"/>
        <v>0</v>
      </c>
      <c r="AI57" s="22"/>
      <c r="AJ57" s="22"/>
      <c r="AK57" s="22"/>
      <c r="AL57" s="22"/>
      <c r="AM57" s="18" t="s">
        <v>21</v>
      </c>
      <c r="AN57" s="15">
        <f t="shared" si="16"/>
        <v>0</v>
      </c>
      <c r="AO57" s="22"/>
      <c r="AP57" s="22"/>
      <c r="AQ57" s="22"/>
      <c r="AR57" s="22"/>
      <c r="AS57" s="19" t="s">
        <v>21</v>
      </c>
      <c r="AT57" s="15">
        <f>[50]Лист1!$AA$90</f>
        <v>275</v>
      </c>
      <c r="AU57" s="16">
        <f t="shared" si="17"/>
        <v>69</v>
      </c>
      <c r="AV57" s="16">
        <f t="shared" si="18"/>
        <v>69</v>
      </c>
      <c r="AW57" s="16">
        <f t="shared" si="19"/>
        <v>69</v>
      </c>
      <c r="AX57" s="34">
        <f t="shared" si="26"/>
        <v>68</v>
      </c>
    </row>
    <row r="58" spans="1:50" ht="18.75" x14ac:dyDescent="0.3">
      <c r="A58" s="13">
        <f ca="1">#REF!+$A$13</f>
        <v>52</v>
      </c>
      <c r="B58" s="25" t="s">
        <v>69</v>
      </c>
      <c r="C58" s="14" t="s">
        <v>21</v>
      </c>
      <c r="D58" s="15"/>
      <c r="E58" s="38"/>
      <c r="F58" s="38"/>
      <c r="G58" s="38"/>
      <c r="H58" s="38"/>
      <c r="I58" s="17" t="s">
        <v>21</v>
      </c>
      <c r="J58" s="15">
        <f>[51]Лист1!$AA$69</f>
        <v>0</v>
      </c>
      <c r="K58" s="16">
        <f t="shared" si="3"/>
        <v>0</v>
      </c>
      <c r="L58" s="16">
        <f t="shared" si="4"/>
        <v>0</v>
      </c>
      <c r="M58" s="16">
        <f t="shared" si="5"/>
        <v>0</v>
      </c>
      <c r="N58" s="34">
        <f t="shared" si="22"/>
        <v>0</v>
      </c>
      <c r="O58" s="17" t="s">
        <v>21</v>
      </c>
      <c r="P58" s="15">
        <f>[51]Лист1!$AA$86</f>
        <v>0</v>
      </c>
      <c r="Q58" s="16">
        <f t="shared" si="6"/>
        <v>0</v>
      </c>
      <c r="R58" s="16">
        <f t="shared" si="7"/>
        <v>0</v>
      </c>
      <c r="S58" s="16">
        <f t="shared" si="8"/>
        <v>0</v>
      </c>
      <c r="T58" s="34">
        <f t="shared" si="23"/>
        <v>0</v>
      </c>
      <c r="U58" s="17" t="s">
        <v>21</v>
      </c>
      <c r="V58" s="15">
        <f>[51]Лист1!$AA$54</f>
        <v>0</v>
      </c>
      <c r="W58" s="16">
        <f t="shared" si="9"/>
        <v>0</v>
      </c>
      <c r="X58" s="16">
        <f t="shared" si="10"/>
        <v>0</v>
      </c>
      <c r="Y58" s="16">
        <f t="shared" si="11"/>
        <v>0</v>
      </c>
      <c r="Z58" s="34">
        <f t="shared" si="24"/>
        <v>0</v>
      </c>
      <c r="AA58" s="18" t="s">
        <v>21</v>
      </c>
      <c r="AB58" s="15">
        <f>[51]Лист1!$AA$17</f>
        <v>0</v>
      </c>
      <c r="AC58" s="16">
        <f t="shared" si="12"/>
        <v>0</v>
      </c>
      <c r="AD58" s="16">
        <f t="shared" si="13"/>
        <v>0</v>
      </c>
      <c r="AE58" s="16">
        <f t="shared" si="14"/>
        <v>0</v>
      </c>
      <c r="AF58" s="34">
        <f t="shared" si="25"/>
        <v>0</v>
      </c>
      <c r="AG58" s="18" t="s">
        <v>21</v>
      </c>
      <c r="AH58" s="15">
        <f t="shared" si="15"/>
        <v>0</v>
      </c>
      <c r="AI58" s="22"/>
      <c r="AJ58" s="22"/>
      <c r="AK58" s="22"/>
      <c r="AL58" s="22"/>
      <c r="AM58" s="18" t="s">
        <v>21</v>
      </c>
      <c r="AN58" s="15">
        <f t="shared" si="16"/>
        <v>0</v>
      </c>
      <c r="AO58" s="22"/>
      <c r="AP58" s="22"/>
      <c r="AQ58" s="22"/>
      <c r="AR58" s="22"/>
      <c r="AS58" s="19" t="s">
        <v>21</v>
      </c>
      <c r="AT58" s="15">
        <f>[51]Лист1!$AA$90</f>
        <v>0</v>
      </c>
      <c r="AU58" s="16">
        <f t="shared" si="17"/>
        <v>0</v>
      </c>
      <c r="AV58" s="16">
        <f t="shared" si="18"/>
        <v>0</v>
      </c>
      <c r="AW58" s="16"/>
      <c r="AX58" s="34"/>
    </row>
    <row r="59" spans="1:50" ht="18.75" x14ac:dyDescent="0.3">
      <c r="A59" s="13">
        <f t="shared" ca="1" si="20"/>
        <v>53</v>
      </c>
      <c r="B59" s="25" t="s">
        <v>70</v>
      </c>
      <c r="C59" s="14" t="s">
        <v>21</v>
      </c>
      <c r="D59" s="15"/>
      <c r="E59" s="38"/>
      <c r="F59" s="38"/>
      <c r="G59" s="38"/>
      <c r="H59" s="38"/>
      <c r="I59" s="17" t="s">
        <v>21</v>
      </c>
      <c r="J59" s="15">
        <f>[52]Лист1!$AA$69</f>
        <v>0</v>
      </c>
      <c r="K59" s="16">
        <f t="shared" si="3"/>
        <v>0</v>
      </c>
      <c r="L59" s="16">
        <f t="shared" si="4"/>
        <v>0</v>
      </c>
      <c r="M59" s="16">
        <f t="shared" si="5"/>
        <v>0</v>
      </c>
      <c r="N59" s="34">
        <f t="shared" si="22"/>
        <v>0</v>
      </c>
      <c r="O59" s="17" t="s">
        <v>21</v>
      </c>
      <c r="P59" s="15">
        <f>[52]Лист1!$AA$86</f>
        <v>0</v>
      </c>
      <c r="Q59" s="16">
        <f t="shared" si="6"/>
        <v>0</v>
      </c>
      <c r="R59" s="16">
        <f t="shared" si="7"/>
        <v>0</v>
      </c>
      <c r="S59" s="16">
        <f t="shared" si="8"/>
        <v>0</v>
      </c>
      <c r="T59" s="34">
        <f t="shared" si="23"/>
        <v>0</v>
      </c>
      <c r="U59" s="17" t="s">
        <v>21</v>
      </c>
      <c r="V59" s="15">
        <f>[52]Лист1!$AA$54</f>
        <v>0</v>
      </c>
      <c r="W59" s="16">
        <f t="shared" si="9"/>
        <v>0</v>
      </c>
      <c r="X59" s="16">
        <f t="shared" si="10"/>
        <v>0</v>
      </c>
      <c r="Y59" s="16">
        <f t="shared" si="11"/>
        <v>0</v>
      </c>
      <c r="Z59" s="34">
        <f t="shared" si="24"/>
        <v>0</v>
      </c>
      <c r="AA59" s="18" t="s">
        <v>21</v>
      </c>
      <c r="AB59" s="15">
        <f>[52]Лист1!$AA$17</f>
        <v>0</v>
      </c>
      <c r="AC59" s="16">
        <f t="shared" si="12"/>
        <v>0</v>
      </c>
      <c r="AD59" s="16">
        <f t="shared" si="13"/>
        <v>0</v>
      </c>
      <c r="AE59" s="16">
        <f t="shared" si="14"/>
        <v>0</v>
      </c>
      <c r="AF59" s="34">
        <f t="shared" si="25"/>
        <v>0</v>
      </c>
      <c r="AG59" s="18" t="s">
        <v>21</v>
      </c>
      <c r="AH59" s="15">
        <f t="shared" si="15"/>
        <v>0</v>
      </c>
      <c r="AI59" s="22"/>
      <c r="AJ59" s="22"/>
      <c r="AK59" s="22"/>
      <c r="AL59" s="22"/>
      <c r="AM59" s="18" t="s">
        <v>21</v>
      </c>
      <c r="AN59" s="15">
        <f t="shared" si="16"/>
        <v>0</v>
      </c>
      <c r="AO59" s="22"/>
      <c r="AP59" s="22"/>
      <c r="AQ59" s="22"/>
      <c r="AR59" s="22"/>
      <c r="AS59" s="19" t="s">
        <v>21</v>
      </c>
      <c r="AT59" s="15">
        <f>[52]Лист1!$AA$90</f>
        <v>1</v>
      </c>
      <c r="AU59" s="16">
        <f t="shared" si="17"/>
        <v>0</v>
      </c>
      <c r="AV59" s="16">
        <f t="shared" si="18"/>
        <v>0</v>
      </c>
      <c r="AW59" s="16"/>
      <c r="AX59" s="34">
        <f t="shared" si="26"/>
        <v>1</v>
      </c>
    </row>
    <row r="60" spans="1:50" ht="18.75" x14ac:dyDescent="0.3">
      <c r="A60" s="13">
        <f t="shared" ca="1" si="20"/>
        <v>54</v>
      </c>
      <c r="B60" s="25" t="s">
        <v>79</v>
      </c>
      <c r="C60" s="14" t="s">
        <v>21</v>
      </c>
      <c r="D60" s="15"/>
      <c r="E60" s="38"/>
      <c r="F60" s="38"/>
      <c r="G60" s="38"/>
      <c r="H60" s="38"/>
      <c r="I60" s="17" t="s">
        <v>21</v>
      </c>
      <c r="J60" s="15">
        <f>[53]Лист1!$AA$69</f>
        <v>0</v>
      </c>
      <c r="K60" s="16">
        <f t="shared" si="3"/>
        <v>0</v>
      </c>
      <c r="L60" s="16">
        <f t="shared" si="4"/>
        <v>0</v>
      </c>
      <c r="M60" s="16">
        <f t="shared" si="5"/>
        <v>0</v>
      </c>
      <c r="N60" s="34">
        <f t="shared" si="22"/>
        <v>0</v>
      </c>
      <c r="O60" s="17" t="s">
        <v>21</v>
      </c>
      <c r="P60" s="15">
        <f>[53]Лист1!$AA$86</f>
        <v>0</v>
      </c>
      <c r="Q60" s="16">
        <f t="shared" si="6"/>
        <v>0</v>
      </c>
      <c r="R60" s="16">
        <f t="shared" si="7"/>
        <v>0</v>
      </c>
      <c r="S60" s="16">
        <f t="shared" si="8"/>
        <v>0</v>
      </c>
      <c r="T60" s="34">
        <f t="shared" si="23"/>
        <v>0</v>
      </c>
      <c r="U60" s="17" t="s">
        <v>21</v>
      </c>
      <c r="V60" s="15">
        <f>[53]Лист1!$AA$54</f>
        <v>0</v>
      </c>
      <c r="W60" s="16">
        <f t="shared" si="9"/>
        <v>0</v>
      </c>
      <c r="X60" s="16">
        <f t="shared" si="10"/>
        <v>0</v>
      </c>
      <c r="Y60" s="16">
        <f t="shared" si="11"/>
        <v>0</v>
      </c>
      <c r="Z60" s="34">
        <f t="shared" si="24"/>
        <v>0</v>
      </c>
      <c r="AA60" s="18" t="s">
        <v>21</v>
      </c>
      <c r="AB60" s="15">
        <f>[53]Лист1!$AA$17</f>
        <v>0</v>
      </c>
      <c r="AC60" s="16">
        <f t="shared" si="12"/>
        <v>0</v>
      </c>
      <c r="AD60" s="16">
        <f t="shared" si="13"/>
        <v>0</v>
      </c>
      <c r="AE60" s="16">
        <f t="shared" si="14"/>
        <v>0</v>
      </c>
      <c r="AF60" s="34">
        <f t="shared" si="25"/>
        <v>0</v>
      </c>
      <c r="AG60" s="18" t="s">
        <v>21</v>
      </c>
      <c r="AH60" s="15">
        <f t="shared" si="15"/>
        <v>0</v>
      </c>
      <c r="AI60" s="22"/>
      <c r="AJ60" s="22"/>
      <c r="AK60" s="22"/>
      <c r="AL60" s="22"/>
      <c r="AM60" s="18" t="s">
        <v>21</v>
      </c>
      <c r="AN60" s="15">
        <f t="shared" si="16"/>
        <v>0</v>
      </c>
      <c r="AO60" s="22"/>
      <c r="AP60" s="22"/>
      <c r="AQ60" s="22"/>
      <c r="AR60" s="22"/>
      <c r="AS60" s="19" t="s">
        <v>21</v>
      </c>
      <c r="AT60" s="15">
        <f>[54]Лист1!$AA$90</f>
        <v>1</v>
      </c>
      <c r="AU60" s="16">
        <f t="shared" si="17"/>
        <v>0</v>
      </c>
      <c r="AV60" s="16">
        <f t="shared" si="18"/>
        <v>0</v>
      </c>
      <c r="AW60" s="16">
        <f t="shared" si="19"/>
        <v>0</v>
      </c>
      <c r="AX60" s="34">
        <f t="shared" si="26"/>
        <v>1</v>
      </c>
    </row>
    <row r="61" spans="1:50" ht="30.75" x14ac:dyDescent="0.3">
      <c r="A61" s="13">
        <f t="shared" ca="1" si="20"/>
        <v>55</v>
      </c>
      <c r="B61" s="25" t="s">
        <v>71</v>
      </c>
      <c r="C61" s="14" t="s">
        <v>21</v>
      </c>
      <c r="D61" s="15"/>
      <c r="E61" s="38"/>
      <c r="F61" s="38"/>
      <c r="G61" s="38"/>
      <c r="H61" s="38"/>
      <c r="I61" s="17" t="s">
        <v>21</v>
      </c>
      <c r="J61" s="15">
        <f>[55]Лист1!$AA$69</f>
        <v>0</v>
      </c>
      <c r="K61" s="16">
        <f t="shared" si="3"/>
        <v>0</v>
      </c>
      <c r="L61" s="16">
        <f t="shared" si="4"/>
        <v>0</v>
      </c>
      <c r="M61" s="16">
        <f t="shared" si="5"/>
        <v>0</v>
      </c>
      <c r="N61" s="34">
        <f t="shared" si="22"/>
        <v>0</v>
      </c>
      <c r="O61" s="17" t="s">
        <v>21</v>
      </c>
      <c r="P61" s="15">
        <f>[55]Лист1!$AA$86</f>
        <v>0</v>
      </c>
      <c r="Q61" s="16">
        <f t="shared" si="6"/>
        <v>0</v>
      </c>
      <c r="R61" s="16">
        <f t="shared" si="7"/>
        <v>0</v>
      </c>
      <c r="S61" s="16">
        <f t="shared" si="8"/>
        <v>0</v>
      </c>
      <c r="T61" s="34">
        <f t="shared" si="23"/>
        <v>0</v>
      </c>
      <c r="U61" s="17" t="s">
        <v>21</v>
      </c>
      <c r="V61" s="15">
        <f>[55]Лист1!$AA$54</f>
        <v>0</v>
      </c>
      <c r="W61" s="16">
        <f t="shared" si="9"/>
        <v>0</v>
      </c>
      <c r="X61" s="16">
        <f t="shared" si="10"/>
        <v>0</v>
      </c>
      <c r="Y61" s="16">
        <f t="shared" si="11"/>
        <v>0</v>
      </c>
      <c r="Z61" s="34">
        <f t="shared" si="24"/>
        <v>0</v>
      </c>
      <c r="AA61" s="18" t="s">
        <v>21</v>
      </c>
      <c r="AB61" s="15">
        <f>[55]Лист1!$AA$17</f>
        <v>0</v>
      </c>
      <c r="AC61" s="16">
        <f t="shared" si="12"/>
        <v>0</v>
      </c>
      <c r="AD61" s="16">
        <f t="shared" si="13"/>
        <v>0</v>
      </c>
      <c r="AE61" s="16">
        <f t="shared" si="14"/>
        <v>0</v>
      </c>
      <c r="AF61" s="34">
        <f t="shared" si="25"/>
        <v>0</v>
      </c>
      <c r="AG61" s="18" t="s">
        <v>21</v>
      </c>
      <c r="AH61" s="15">
        <f t="shared" si="15"/>
        <v>0</v>
      </c>
      <c r="AI61" s="22"/>
      <c r="AJ61" s="22"/>
      <c r="AK61" s="22"/>
      <c r="AL61" s="22"/>
      <c r="AM61" s="18" t="s">
        <v>21</v>
      </c>
      <c r="AN61" s="15">
        <f t="shared" si="16"/>
        <v>0</v>
      </c>
      <c r="AO61" s="22"/>
      <c r="AP61" s="22"/>
      <c r="AQ61" s="22"/>
      <c r="AR61" s="22"/>
      <c r="AS61" s="19" t="s">
        <v>21</v>
      </c>
      <c r="AT61" s="15">
        <f>[55]Лист1!$AA$90</f>
        <v>1</v>
      </c>
      <c r="AU61" s="16">
        <f>ROUND(AT61/4,0)</f>
        <v>0</v>
      </c>
      <c r="AV61" s="16">
        <v>0</v>
      </c>
      <c r="AW61" s="16">
        <f t="shared" si="19"/>
        <v>0</v>
      </c>
      <c r="AX61" s="34">
        <f t="shared" si="26"/>
        <v>1</v>
      </c>
    </row>
    <row r="62" spans="1:50" ht="18.75" x14ac:dyDescent="0.3">
      <c r="A62" s="13">
        <f t="shared" ca="1" si="20"/>
        <v>56</v>
      </c>
      <c r="B62" s="26" t="s">
        <v>72</v>
      </c>
      <c r="C62" s="14" t="s">
        <v>21</v>
      </c>
      <c r="D62" s="15"/>
      <c r="E62" s="38"/>
      <c r="F62" s="38"/>
      <c r="G62" s="38"/>
      <c r="H62" s="38"/>
      <c r="I62" s="17" t="s">
        <v>21</v>
      </c>
      <c r="J62" s="15">
        <f>[56]Лист1!$AA$69</f>
        <v>735</v>
      </c>
      <c r="K62" s="16">
        <f t="shared" si="3"/>
        <v>184</v>
      </c>
      <c r="L62" s="16">
        <f t="shared" si="4"/>
        <v>184</v>
      </c>
      <c r="M62" s="16">
        <f t="shared" si="5"/>
        <v>184</v>
      </c>
      <c r="N62" s="34">
        <f t="shared" si="22"/>
        <v>183</v>
      </c>
      <c r="O62" s="17" t="s">
        <v>21</v>
      </c>
      <c r="P62" s="15">
        <f>[56]Лист1!$AA$86</f>
        <v>0</v>
      </c>
      <c r="Q62" s="16">
        <f t="shared" si="6"/>
        <v>0</v>
      </c>
      <c r="R62" s="16">
        <f t="shared" si="7"/>
        <v>0</v>
      </c>
      <c r="S62" s="16">
        <f t="shared" si="8"/>
        <v>0</v>
      </c>
      <c r="T62" s="34">
        <f t="shared" si="23"/>
        <v>0</v>
      </c>
      <c r="U62" s="17" t="s">
        <v>21</v>
      </c>
      <c r="V62" s="15">
        <f>[56]Лист1!$AA$54</f>
        <v>0</v>
      </c>
      <c r="W62" s="16">
        <f t="shared" si="9"/>
        <v>0</v>
      </c>
      <c r="X62" s="16">
        <f t="shared" si="10"/>
        <v>0</v>
      </c>
      <c r="Y62" s="16">
        <f t="shared" si="11"/>
        <v>0</v>
      </c>
      <c r="Z62" s="34">
        <f t="shared" si="24"/>
        <v>0</v>
      </c>
      <c r="AA62" s="18" t="s">
        <v>21</v>
      </c>
      <c r="AB62" s="15">
        <f>[56]Лист1!$AA$17</f>
        <v>0</v>
      </c>
      <c r="AC62" s="16">
        <f t="shared" si="12"/>
        <v>0</v>
      </c>
      <c r="AD62" s="16">
        <f t="shared" si="13"/>
        <v>0</v>
      </c>
      <c r="AE62" s="16">
        <f t="shared" si="14"/>
        <v>0</v>
      </c>
      <c r="AF62" s="34">
        <f t="shared" si="25"/>
        <v>0</v>
      </c>
      <c r="AG62" s="18" t="s">
        <v>21</v>
      </c>
      <c r="AH62" s="15">
        <f t="shared" si="15"/>
        <v>0</v>
      </c>
      <c r="AI62" s="22"/>
      <c r="AJ62" s="22"/>
      <c r="AK62" s="22"/>
      <c r="AL62" s="22"/>
      <c r="AM62" s="18" t="s">
        <v>21</v>
      </c>
      <c r="AN62" s="15">
        <f t="shared" si="16"/>
        <v>0</v>
      </c>
      <c r="AO62" s="22"/>
      <c r="AP62" s="22"/>
      <c r="AQ62" s="22"/>
      <c r="AR62" s="22"/>
      <c r="AS62" s="19" t="s">
        <v>21</v>
      </c>
      <c r="AT62" s="15">
        <f>[56]Лист1!$AA$90</f>
        <v>0</v>
      </c>
      <c r="AU62" s="16">
        <f t="shared" si="17"/>
        <v>0</v>
      </c>
      <c r="AV62" s="16">
        <f t="shared" si="18"/>
        <v>0</v>
      </c>
      <c r="AW62" s="16">
        <f t="shared" si="19"/>
        <v>0</v>
      </c>
      <c r="AX62" s="34">
        <f t="shared" si="26"/>
        <v>0</v>
      </c>
    </row>
    <row r="63" spans="1:50" ht="18.75" x14ac:dyDescent="0.3">
      <c r="A63" s="13">
        <f t="shared" ca="1" si="20"/>
        <v>57</v>
      </c>
      <c r="B63" s="25" t="s">
        <v>81</v>
      </c>
      <c r="C63" s="14" t="s">
        <v>21</v>
      </c>
      <c r="D63" s="15"/>
      <c r="E63" s="38"/>
      <c r="F63" s="38"/>
      <c r="G63" s="38"/>
      <c r="H63" s="38"/>
      <c r="I63" s="17" t="s">
        <v>21</v>
      </c>
      <c r="J63" s="15">
        <f>[57]Лист1!$AA$69</f>
        <v>0</v>
      </c>
      <c r="K63" s="16">
        <f t="shared" si="3"/>
        <v>0</v>
      </c>
      <c r="L63" s="16">
        <f t="shared" si="4"/>
        <v>0</v>
      </c>
      <c r="M63" s="16">
        <f t="shared" si="5"/>
        <v>0</v>
      </c>
      <c r="N63" s="34">
        <f t="shared" si="22"/>
        <v>0</v>
      </c>
      <c r="O63" s="17" t="s">
        <v>21</v>
      </c>
      <c r="P63" s="15">
        <f>[57]Лист1!$AA$86</f>
        <v>0</v>
      </c>
      <c r="Q63" s="16">
        <f t="shared" si="6"/>
        <v>0</v>
      </c>
      <c r="R63" s="16">
        <f t="shared" si="7"/>
        <v>0</v>
      </c>
      <c r="S63" s="16">
        <f t="shared" si="8"/>
        <v>0</v>
      </c>
      <c r="T63" s="34">
        <f t="shared" si="23"/>
        <v>0</v>
      </c>
      <c r="U63" s="17" t="s">
        <v>21</v>
      </c>
      <c r="V63" s="15">
        <f>[57]Лист1!$AA$54</f>
        <v>0</v>
      </c>
      <c r="W63" s="16">
        <f t="shared" si="9"/>
        <v>0</v>
      </c>
      <c r="X63" s="16">
        <f t="shared" si="10"/>
        <v>0</v>
      </c>
      <c r="Y63" s="16">
        <f t="shared" si="11"/>
        <v>0</v>
      </c>
      <c r="Z63" s="34">
        <f t="shared" si="24"/>
        <v>0</v>
      </c>
      <c r="AA63" s="18" t="s">
        <v>21</v>
      </c>
      <c r="AB63" s="15">
        <f>[57]Лист1!$AA$17</f>
        <v>0</v>
      </c>
      <c r="AC63" s="16">
        <f t="shared" si="12"/>
        <v>0</v>
      </c>
      <c r="AD63" s="16">
        <f t="shared" si="13"/>
        <v>0</v>
      </c>
      <c r="AE63" s="16">
        <f t="shared" si="14"/>
        <v>0</v>
      </c>
      <c r="AF63" s="34">
        <f t="shared" si="25"/>
        <v>0</v>
      </c>
      <c r="AG63" s="18" t="s">
        <v>21</v>
      </c>
      <c r="AH63" s="15">
        <f t="shared" si="15"/>
        <v>0</v>
      </c>
      <c r="AI63" s="22"/>
      <c r="AJ63" s="22"/>
      <c r="AK63" s="22"/>
      <c r="AL63" s="22"/>
      <c r="AM63" s="18" t="s">
        <v>21</v>
      </c>
      <c r="AN63" s="15">
        <f t="shared" si="16"/>
        <v>0</v>
      </c>
      <c r="AO63" s="22"/>
      <c r="AP63" s="22"/>
      <c r="AQ63" s="22"/>
      <c r="AR63" s="22"/>
      <c r="AS63" s="19" t="s">
        <v>21</v>
      </c>
      <c r="AT63" s="15">
        <f>[58]Лист1!$AA$90</f>
        <v>0</v>
      </c>
      <c r="AU63" s="16">
        <f t="shared" si="17"/>
        <v>0</v>
      </c>
      <c r="AV63" s="16">
        <f t="shared" si="18"/>
        <v>0</v>
      </c>
      <c r="AW63" s="16">
        <f t="shared" si="19"/>
        <v>0</v>
      </c>
      <c r="AX63" s="34">
        <f t="shared" si="26"/>
        <v>0</v>
      </c>
    </row>
    <row r="64" spans="1:50" ht="18.75" x14ac:dyDescent="0.3">
      <c r="A64" s="13">
        <f t="shared" ca="1" si="20"/>
        <v>58</v>
      </c>
      <c r="B64" s="25" t="s">
        <v>80</v>
      </c>
      <c r="C64" s="14" t="s">
        <v>21</v>
      </c>
      <c r="D64" s="15"/>
      <c r="E64" s="38"/>
      <c r="F64" s="38"/>
      <c r="G64" s="38"/>
      <c r="H64" s="38"/>
      <c r="I64" s="17" t="s">
        <v>21</v>
      </c>
      <c r="J64" s="15">
        <f>[59]Лист1!$AA$69</f>
        <v>0</v>
      </c>
      <c r="K64" s="16">
        <f t="shared" si="3"/>
        <v>0</v>
      </c>
      <c r="L64" s="16">
        <f t="shared" si="4"/>
        <v>0</v>
      </c>
      <c r="M64" s="16">
        <f t="shared" si="5"/>
        <v>0</v>
      </c>
      <c r="N64" s="34">
        <f t="shared" si="22"/>
        <v>0</v>
      </c>
      <c r="O64" s="17" t="s">
        <v>21</v>
      </c>
      <c r="P64" s="15">
        <f>[59]Лист1!$AA$86</f>
        <v>0</v>
      </c>
      <c r="Q64" s="16">
        <f t="shared" si="6"/>
        <v>0</v>
      </c>
      <c r="R64" s="16">
        <f t="shared" si="7"/>
        <v>0</v>
      </c>
      <c r="S64" s="16">
        <f t="shared" si="8"/>
        <v>0</v>
      </c>
      <c r="T64" s="34">
        <f t="shared" si="23"/>
        <v>0</v>
      </c>
      <c r="U64" s="17" t="s">
        <v>21</v>
      </c>
      <c r="V64" s="15">
        <f>[59]Лист1!$AA$54</f>
        <v>0</v>
      </c>
      <c r="W64" s="16">
        <f t="shared" si="9"/>
        <v>0</v>
      </c>
      <c r="X64" s="16">
        <f t="shared" si="10"/>
        <v>0</v>
      </c>
      <c r="Y64" s="16">
        <f t="shared" si="11"/>
        <v>0</v>
      </c>
      <c r="Z64" s="34">
        <f t="shared" si="24"/>
        <v>0</v>
      </c>
      <c r="AA64" s="18" t="s">
        <v>21</v>
      </c>
      <c r="AB64" s="15">
        <f>[59]Лист1!$AA$17</f>
        <v>0</v>
      </c>
      <c r="AC64" s="16">
        <f t="shared" si="12"/>
        <v>0</v>
      </c>
      <c r="AD64" s="16">
        <f t="shared" si="13"/>
        <v>0</v>
      </c>
      <c r="AE64" s="16">
        <f t="shared" si="14"/>
        <v>0</v>
      </c>
      <c r="AF64" s="34">
        <f t="shared" si="25"/>
        <v>0</v>
      </c>
      <c r="AG64" s="18" t="s">
        <v>21</v>
      </c>
      <c r="AH64" s="15">
        <f t="shared" si="15"/>
        <v>0</v>
      </c>
      <c r="AI64" s="22"/>
      <c r="AJ64" s="22"/>
      <c r="AK64" s="22"/>
      <c r="AL64" s="22"/>
      <c r="AM64" s="18" t="s">
        <v>21</v>
      </c>
      <c r="AN64" s="15">
        <f t="shared" si="16"/>
        <v>0</v>
      </c>
      <c r="AO64" s="22"/>
      <c r="AP64" s="22"/>
      <c r="AQ64" s="22"/>
      <c r="AR64" s="22"/>
      <c r="AS64" s="19" t="s">
        <v>21</v>
      </c>
      <c r="AT64" s="15">
        <f>[60]Лист1!$AA$90</f>
        <v>1</v>
      </c>
      <c r="AU64" s="16">
        <f t="shared" si="17"/>
        <v>0</v>
      </c>
      <c r="AV64" s="16">
        <f t="shared" si="18"/>
        <v>0</v>
      </c>
      <c r="AW64" s="16">
        <f t="shared" si="19"/>
        <v>0</v>
      </c>
      <c r="AX64" s="34">
        <f t="shared" si="26"/>
        <v>1</v>
      </c>
    </row>
    <row r="65" spans="1:50" ht="18.75" x14ac:dyDescent="0.3">
      <c r="A65" s="13">
        <f t="shared" ca="1" si="20"/>
        <v>59</v>
      </c>
      <c r="B65" s="25" t="s">
        <v>73</v>
      </c>
      <c r="C65" s="14" t="s">
        <v>21</v>
      </c>
      <c r="D65" s="15"/>
      <c r="E65" s="38"/>
      <c r="F65" s="38"/>
      <c r="G65" s="38"/>
      <c r="H65" s="38"/>
      <c r="I65" s="17" t="s">
        <v>21</v>
      </c>
      <c r="J65" s="15">
        <f>[61]Лист1!$AA$69</f>
        <v>0</v>
      </c>
      <c r="K65" s="16">
        <f t="shared" si="3"/>
        <v>0</v>
      </c>
      <c r="L65" s="16">
        <f t="shared" si="4"/>
        <v>0</v>
      </c>
      <c r="M65" s="16">
        <f t="shared" si="5"/>
        <v>0</v>
      </c>
      <c r="N65" s="34">
        <f t="shared" si="22"/>
        <v>0</v>
      </c>
      <c r="O65" s="17" t="s">
        <v>21</v>
      </c>
      <c r="P65" s="15">
        <f>[61]Лист1!$AA$86</f>
        <v>0</v>
      </c>
      <c r="Q65" s="16">
        <f t="shared" si="6"/>
        <v>0</v>
      </c>
      <c r="R65" s="16">
        <f t="shared" si="7"/>
        <v>0</v>
      </c>
      <c r="S65" s="16">
        <f t="shared" si="8"/>
        <v>0</v>
      </c>
      <c r="T65" s="34">
        <f t="shared" si="23"/>
        <v>0</v>
      </c>
      <c r="U65" s="17" t="s">
        <v>21</v>
      </c>
      <c r="V65" s="15">
        <f>[61]Лист1!$AA$54</f>
        <v>0</v>
      </c>
      <c r="W65" s="16">
        <f t="shared" si="9"/>
        <v>0</v>
      </c>
      <c r="X65" s="16">
        <f t="shared" si="10"/>
        <v>0</v>
      </c>
      <c r="Y65" s="16">
        <f t="shared" si="11"/>
        <v>0</v>
      </c>
      <c r="Z65" s="34">
        <f t="shared" si="24"/>
        <v>0</v>
      </c>
      <c r="AA65" s="18" t="s">
        <v>21</v>
      </c>
      <c r="AB65" s="15">
        <f>[61]Лист1!$AA$17</f>
        <v>0</v>
      </c>
      <c r="AC65" s="16">
        <f t="shared" si="12"/>
        <v>0</v>
      </c>
      <c r="AD65" s="16">
        <f t="shared" si="13"/>
        <v>0</v>
      </c>
      <c r="AE65" s="16">
        <f t="shared" si="14"/>
        <v>0</v>
      </c>
      <c r="AF65" s="34">
        <f t="shared" si="25"/>
        <v>0</v>
      </c>
      <c r="AG65" s="18" t="s">
        <v>21</v>
      </c>
      <c r="AH65" s="15">
        <f t="shared" si="15"/>
        <v>0</v>
      </c>
      <c r="AI65" s="22"/>
      <c r="AJ65" s="22"/>
      <c r="AK65" s="22"/>
      <c r="AL65" s="22"/>
      <c r="AM65" s="18" t="s">
        <v>21</v>
      </c>
      <c r="AN65" s="15">
        <f t="shared" si="16"/>
        <v>0</v>
      </c>
      <c r="AO65" s="22"/>
      <c r="AP65" s="22"/>
      <c r="AQ65" s="22"/>
      <c r="AR65" s="22"/>
      <c r="AS65" s="19" t="s">
        <v>21</v>
      </c>
      <c r="AT65" s="15">
        <f>[61]Лист1!$AA$90</f>
        <v>79</v>
      </c>
      <c r="AU65" s="16">
        <f t="shared" si="17"/>
        <v>20</v>
      </c>
      <c r="AV65" s="16">
        <f t="shared" si="18"/>
        <v>20</v>
      </c>
      <c r="AW65" s="16">
        <f t="shared" si="19"/>
        <v>20</v>
      </c>
      <c r="AX65" s="34">
        <f t="shared" si="26"/>
        <v>19</v>
      </c>
    </row>
    <row r="66" spans="1:50" ht="18.75" x14ac:dyDescent="0.3">
      <c r="A66" s="13">
        <f t="shared" ca="1" si="20"/>
        <v>60</v>
      </c>
      <c r="B66" s="25" t="s">
        <v>74</v>
      </c>
      <c r="C66" s="14" t="s">
        <v>21</v>
      </c>
      <c r="D66" s="15"/>
      <c r="E66" s="38"/>
      <c r="F66" s="38"/>
      <c r="G66" s="38"/>
      <c r="H66" s="38"/>
      <c r="I66" s="17" t="s">
        <v>21</v>
      </c>
      <c r="J66" s="15">
        <f>[62]Лист1!$AA$69</f>
        <v>0</v>
      </c>
      <c r="K66" s="16">
        <f t="shared" si="3"/>
        <v>0</v>
      </c>
      <c r="L66" s="16">
        <f t="shared" si="4"/>
        <v>0</v>
      </c>
      <c r="M66" s="16">
        <f t="shared" si="5"/>
        <v>0</v>
      </c>
      <c r="N66" s="34">
        <f t="shared" si="22"/>
        <v>0</v>
      </c>
      <c r="O66" s="17" t="s">
        <v>21</v>
      </c>
      <c r="P66" s="15">
        <f>[62]Лист1!$AA$86</f>
        <v>0</v>
      </c>
      <c r="Q66" s="16">
        <f t="shared" si="6"/>
        <v>0</v>
      </c>
      <c r="R66" s="16">
        <f t="shared" si="7"/>
        <v>0</v>
      </c>
      <c r="S66" s="16">
        <f t="shared" si="8"/>
        <v>0</v>
      </c>
      <c r="T66" s="34">
        <f t="shared" si="23"/>
        <v>0</v>
      </c>
      <c r="U66" s="17" t="s">
        <v>21</v>
      </c>
      <c r="V66" s="15">
        <f>[62]Лист1!$AA$54</f>
        <v>0</v>
      </c>
      <c r="W66" s="16">
        <f t="shared" si="9"/>
        <v>0</v>
      </c>
      <c r="X66" s="16">
        <f t="shared" si="10"/>
        <v>0</v>
      </c>
      <c r="Y66" s="16">
        <f t="shared" si="11"/>
        <v>0</v>
      </c>
      <c r="Z66" s="34">
        <f t="shared" si="24"/>
        <v>0</v>
      </c>
      <c r="AA66" s="18" t="s">
        <v>21</v>
      </c>
      <c r="AB66" s="15">
        <f>[62]Лист1!$AA$17</f>
        <v>0</v>
      </c>
      <c r="AC66" s="16">
        <f t="shared" si="12"/>
        <v>0</v>
      </c>
      <c r="AD66" s="16">
        <f t="shared" si="13"/>
        <v>0</v>
      </c>
      <c r="AE66" s="16">
        <f t="shared" si="14"/>
        <v>0</v>
      </c>
      <c r="AF66" s="34">
        <f t="shared" si="25"/>
        <v>0</v>
      </c>
      <c r="AG66" s="18" t="s">
        <v>21</v>
      </c>
      <c r="AH66" s="15">
        <f t="shared" si="15"/>
        <v>0</v>
      </c>
      <c r="AI66" s="22"/>
      <c r="AJ66" s="22"/>
      <c r="AK66" s="22"/>
      <c r="AL66" s="22"/>
      <c r="AM66" s="18" t="s">
        <v>21</v>
      </c>
      <c r="AN66" s="15">
        <f t="shared" si="16"/>
        <v>0</v>
      </c>
      <c r="AO66" s="22"/>
      <c r="AP66" s="22"/>
      <c r="AQ66" s="22"/>
      <c r="AR66" s="22"/>
      <c r="AS66" s="19" t="s">
        <v>21</v>
      </c>
      <c r="AT66" s="15">
        <f>[62]Лист1!$AA$90</f>
        <v>0</v>
      </c>
      <c r="AU66" s="16">
        <f t="shared" si="17"/>
        <v>0</v>
      </c>
      <c r="AV66" s="16">
        <f t="shared" si="18"/>
        <v>0</v>
      </c>
      <c r="AW66" s="16">
        <f t="shared" si="19"/>
        <v>0</v>
      </c>
      <c r="AX66" s="34">
        <f t="shared" si="26"/>
        <v>0</v>
      </c>
    </row>
    <row r="67" spans="1:50" ht="30.75" x14ac:dyDescent="0.3">
      <c r="A67" s="48">
        <f t="shared" ca="1" si="20"/>
        <v>61</v>
      </c>
      <c r="B67" s="49" t="s">
        <v>75</v>
      </c>
      <c r="C67" s="50" t="s">
        <v>21</v>
      </c>
      <c r="D67" s="46"/>
      <c r="E67" s="51"/>
      <c r="F67" s="51"/>
      <c r="G67" s="51"/>
      <c r="H67" s="51"/>
      <c r="I67" s="52" t="s">
        <v>21</v>
      </c>
      <c r="J67" s="46">
        <f>[63]Лист1!$AA$69</f>
        <v>0</v>
      </c>
      <c r="K67" s="53">
        <f t="shared" si="3"/>
        <v>0</v>
      </c>
      <c r="L67" s="53">
        <f t="shared" si="4"/>
        <v>0</v>
      </c>
      <c r="M67" s="53">
        <f t="shared" si="5"/>
        <v>0</v>
      </c>
      <c r="N67" s="54">
        <f t="shared" si="22"/>
        <v>0</v>
      </c>
      <c r="O67" s="52" t="s">
        <v>21</v>
      </c>
      <c r="P67" s="46">
        <f>[63]Лист1!$AA$86</f>
        <v>0</v>
      </c>
      <c r="Q67" s="53">
        <f t="shared" si="6"/>
        <v>0</v>
      </c>
      <c r="R67" s="53">
        <f t="shared" si="7"/>
        <v>0</v>
      </c>
      <c r="S67" s="53">
        <f t="shared" si="8"/>
        <v>0</v>
      </c>
      <c r="T67" s="54">
        <f t="shared" si="23"/>
        <v>0</v>
      </c>
      <c r="U67" s="52" t="s">
        <v>21</v>
      </c>
      <c r="V67" s="46">
        <f>[63]Лист1!$AA$54</f>
        <v>0</v>
      </c>
      <c r="W67" s="53">
        <f t="shared" si="9"/>
        <v>0</v>
      </c>
      <c r="X67" s="53">
        <f t="shared" si="10"/>
        <v>0</v>
      </c>
      <c r="Y67" s="53">
        <f t="shared" si="11"/>
        <v>0</v>
      </c>
      <c r="Z67" s="54">
        <f t="shared" si="24"/>
        <v>0</v>
      </c>
      <c r="AA67" s="56" t="s">
        <v>21</v>
      </c>
      <c r="AB67" s="46">
        <f>[63]Лист1!$AA$17</f>
        <v>0</v>
      </c>
      <c r="AC67" s="53">
        <f t="shared" si="12"/>
        <v>0</v>
      </c>
      <c r="AD67" s="53">
        <f t="shared" si="13"/>
        <v>0</v>
      </c>
      <c r="AE67" s="53">
        <f t="shared" si="14"/>
        <v>0</v>
      </c>
      <c r="AF67" s="54">
        <f t="shared" si="25"/>
        <v>0</v>
      </c>
      <c r="AG67" s="56" t="s">
        <v>21</v>
      </c>
      <c r="AH67" s="46">
        <f t="shared" si="15"/>
        <v>0</v>
      </c>
      <c r="AI67" s="47"/>
      <c r="AJ67" s="47"/>
      <c r="AK67" s="47"/>
      <c r="AL67" s="47"/>
      <c r="AM67" s="56" t="s">
        <v>21</v>
      </c>
      <c r="AN67" s="46">
        <f t="shared" si="16"/>
        <v>0</v>
      </c>
      <c r="AO67" s="47"/>
      <c r="AP67" s="47"/>
      <c r="AQ67" s="47"/>
      <c r="AR67" s="47"/>
      <c r="AS67" s="57" t="s">
        <v>21</v>
      </c>
      <c r="AT67" s="46">
        <f>[63]Лист1!$AA$90</f>
        <v>0</v>
      </c>
      <c r="AU67" s="53">
        <f t="shared" si="17"/>
        <v>0</v>
      </c>
      <c r="AV67" s="53">
        <f t="shared" si="18"/>
        <v>0</v>
      </c>
      <c r="AW67" s="53">
        <f t="shared" si="19"/>
        <v>0</v>
      </c>
      <c r="AX67" s="54">
        <f t="shared" si="26"/>
        <v>0</v>
      </c>
    </row>
    <row r="68" spans="1:50" ht="19.5" thickBot="1" x14ac:dyDescent="0.35">
      <c r="A68" s="58">
        <v>62</v>
      </c>
      <c r="B68" s="59" t="s">
        <v>82</v>
      </c>
      <c r="C68" s="50"/>
      <c r="D68" s="46"/>
      <c r="E68" s="51"/>
      <c r="F68" s="51"/>
      <c r="G68" s="51"/>
      <c r="H68" s="51"/>
      <c r="I68" s="52"/>
      <c r="J68" s="46"/>
      <c r="K68" s="53"/>
      <c r="L68" s="53"/>
      <c r="M68" s="53"/>
      <c r="N68" s="53"/>
      <c r="O68" s="52"/>
      <c r="P68" s="46"/>
      <c r="Q68" s="53"/>
      <c r="R68" s="53"/>
      <c r="S68" s="53"/>
      <c r="T68" s="53"/>
      <c r="U68" s="52"/>
      <c r="V68" s="46"/>
      <c r="W68" s="53"/>
      <c r="X68" s="53"/>
      <c r="Y68" s="53"/>
      <c r="Z68" s="53"/>
      <c r="AA68" s="56"/>
      <c r="AB68" s="46"/>
      <c r="AC68" s="53"/>
      <c r="AD68" s="53"/>
      <c r="AE68" s="53"/>
      <c r="AF68" s="53"/>
      <c r="AG68" s="56"/>
      <c r="AH68" s="46"/>
      <c r="AI68" s="47"/>
      <c r="AJ68" s="47"/>
      <c r="AK68" s="47"/>
      <c r="AL68" s="47"/>
      <c r="AM68" s="56"/>
      <c r="AN68" s="46"/>
      <c r="AO68" s="47"/>
      <c r="AP68" s="47"/>
      <c r="AQ68" s="47"/>
      <c r="AR68" s="47"/>
      <c r="AS68" s="57"/>
      <c r="AT68" s="46"/>
      <c r="AU68" s="53"/>
      <c r="AV68" s="53"/>
      <c r="AW68" s="53"/>
      <c r="AX68" s="53"/>
    </row>
    <row r="69" spans="1:50" ht="19.5" thickBot="1" x14ac:dyDescent="0.35">
      <c r="A69" s="27"/>
      <c r="B69" s="27" t="s">
        <v>1</v>
      </c>
      <c r="C69" s="28">
        <f t="shared" ref="C69:Z69" si="49">SUM(C10:C67)</f>
        <v>0</v>
      </c>
      <c r="D69" s="29">
        <f t="shared" si="49"/>
        <v>114644</v>
      </c>
      <c r="E69" s="29">
        <f t="shared" si="49"/>
        <v>28661</v>
      </c>
      <c r="F69" s="29">
        <f t="shared" si="49"/>
        <v>28661</v>
      </c>
      <c r="G69" s="29">
        <f t="shared" si="49"/>
        <v>28661</v>
      </c>
      <c r="H69" s="29">
        <f t="shared" si="49"/>
        <v>28661</v>
      </c>
      <c r="I69" s="28">
        <f t="shared" si="49"/>
        <v>0</v>
      </c>
      <c r="J69" s="29">
        <f t="shared" si="49"/>
        <v>898048</v>
      </c>
      <c r="K69" s="29">
        <f t="shared" si="49"/>
        <v>224512</v>
      </c>
      <c r="L69" s="29">
        <f t="shared" si="49"/>
        <v>224512</v>
      </c>
      <c r="M69" s="29">
        <f t="shared" si="49"/>
        <v>224512</v>
      </c>
      <c r="N69" s="29">
        <f t="shared" si="49"/>
        <v>224512</v>
      </c>
      <c r="O69" s="28">
        <f t="shared" si="49"/>
        <v>0</v>
      </c>
      <c r="P69" s="29">
        <f t="shared" si="49"/>
        <v>214004</v>
      </c>
      <c r="Q69" s="29">
        <f t="shared" si="49"/>
        <v>53501</v>
      </c>
      <c r="R69" s="29">
        <f t="shared" si="49"/>
        <v>53501</v>
      </c>
      <c r="S69" s="29">
        <f t="shared" si="49"/>
        <v>53501</v>
      </c>
      <c r="T69" s="29">
        <f t="shared" si="49"/>
        <v>53501</v>
      </c>
      <c r="U69" s="28">
        <f t="shared" si="49"/>
        <v>0</v>
      </c>
      <c r="V69" s="29">
        <f t="shared" si="49"/>
        <v>756653</v>
      </c>
      <c r="W69" s="29">
        <f t="shared" si="49"/>
        <v>189163</v>
      </c>
      <c r="X69" s="29">
        <f t="shared" si="49"/>
        <v>189163</v>
      </c>
      <c r="Y69" s="29">
        <f t="shared" si="49"/>
        <v>189163</v>
      </c>
      <c r="Z69" s="29">
        <f t="shared" si="49"/>
        <v>189164</v>
      </c>
      <c r="AA69" s="28">
        <f t="shared" ref="AA69:AX69" si="50">SUM(AA10:AA67)</f>
        <v>0</v>
      </c>
      <c r="AB69" s="29">
        <f t="shared" si="50"/>
        <v>65856</v>
      </c>
      <c r="AC69" s="29">
        <f t="shared" si="50"/>
        <v>16464</v>
      </c>
      <c r="AD69" s="29">
        <f t="shared" si="50"/>
        <v>16464</v>
      </c>
      <c r="AE69" s="29">
        <f t="shared" si="50"/>
        <v>16464</v>
      </c>
      <c r="AF69" s="29">
        <f t="shared" si="50"/>
        <v>16464</v>
      </c>
      <c r="AG69" s="28">
        <f t="shared" si="50"/>
        <v>0</v>
      </c>
      <c r="AH69" s="29">
        <f t="shared" si="50"/>
        <v>979</v>
      </c>
      <c r="AI69" s="29">
        <f t="shared" si="50"/>
        <v>245</v>
      </c>
      <c r="AJ69" s="29">
        <f t="shared" si="50"/>
        <v>245</v>
      </c>
      <c r="AK69" s="29">
        <f t="shared" si="50"/>
        <v>245</v>
      </c>
      <c r="AL69" s="29">
        <f t="shared" si="50"/>
        <v>244</v>
      </c>
      <c r="AM69" s="28">
        <f t="shared" si="50"/>
        <v>0</v>
      </c>
      <c r="AN69" s="29">
        <f t="shared" si="50"/>
        <v>717</v>
      </c>
      <c r="AO69" s="29">
        <f t="shared" si="50"/>
        <v>179</v>
      </c>
      <c r="AP69" s="29">
        <f t="shared" si="50"/>
        <v>179</v>
      </c>
      <c r="AQ69" s="29">
        <f t="shared" si="50"/>
        <v>179</v>
      </c>
      <c r="AR69" s="29">
        <f t="shared" si="50"/>
        <v>180</v>
      </c>
      <c r="AS69" s="28">
        <f t="shared" si="50"/>
        <v>0</v>
      </c>
      <c r="AT69" s="29">
        <f t="shared" si="50"/>
        <v>22929</v>
      </c>
      <c r="AU69" s="29">
        <f t="shared" si="50"/>
        <v>5732</v>
      </c>
      <c r="AV69" s="29">
        <f t="shared" si="50"/>
        <v>5732</v>
      </c>
      <c r="AW69" s="29">
        <f t="shared" si="50"/>
        <v>5732</v>
      </c>
      <c r="AX69" s="29">
        <f t="shared" si="50"/>
        <v>5733</v>
      </c>
    </row>
    <row r="71" spans="1:50" x14ac:dyDescent="0.25">
      <c r="D71">
        <v>114644</v>
      </c>
      <c r="E71">
        <v>28661</v>
      </c>
      <c r="F71">
        <v>28661</v>
      </c>
      <c r="G71">
        <v>28661</v>
      </c>
      <c r="H71">
        <v>28661</v>
      </c>
      <c r="J71">
        <v>898048</v>
      </c>
      <c r="K71">
        <v>224512</v>
      </c>
      <c r="L71">
        <v>224512</v>
      </c>
      <c r="M71">
        <v>224512</v>
      </c>
      <c r="N71">
        <v>224512</v>
      </c>
      <c r="P71">
        <v>214004</v>
      </c>
      <c r="Q71">
        <v>53501</v>
      </c>
      <c r="R71">
        <v>53501</v>
      </c>
      <c r="S71">
        <v>53501</v>
      </c>
      <c r="T71">
        <v>53501</v>
      </c>
      <c r="V71">
        <v>756653</v>
      </c>
      <c r="W71">
        <v>189163</v>
      </c>
      <c r="X71">
        <v>189163</v>
      </c>
      <c r="Y71">
        <v>189163</v>
      </c>
      <c r="Z71">
        <v>189164</v>
      </c>
      <c r="AB71">
        <v>65856</v>
      </c>
      <c r="AC71">
        <v>16464</v>
      </c>
      <c r="AD71">
        <v>16464</v>
      </c>
      <c r="AE71">
        <v>16464</v>
      </c>
      <c r="AF71">
        <v>16464</v>
      </c>
      <c r="AN71">
        <v>717</v>
      </c>
      <c r="AO71">
        <v>179</v>
      </c>
      <c r="AP71">
        <v>179</v>
      </c>
      <c r="AQ71">
        <v>179</v>
      </c>
      <c r="AR71">
        <v>180</v>
      </c>
      <c r="AT71">
        <v>22929</v>
      </c>
      <c r="AU71">
        <v>5732</v>
      </c>
      <c r="AV71">
        <v>5732</v>
      </c>
      <c r="AW71">
        <v>5732</v>
      </c>
      <c r="AX71">
        <v>5733</v>
      </c>
    </row>
    <row r="72" spans="1:50" x14ac:dyDescent="0.25">
      <c r="D72" s="42">
        <f>D71-D69</f>
        <v>0</v>
      </c>
      <c r="E72" s="42">
        <f t="shared" ref="E72:N72" si="51">E71-E69</f>
        <v>0</v>
      </c>
      <c r="F72" s="42">
        <f t="shared" si="51"/>
        <v>0</v>
      </c>
      <c r="G72" s="42">
        <f t="shared" si="51"/>
        <v>0</v>
      </c>
      <c r="H72" s="42">
        <f t="shared" si="51"/>
        <v>0</v>
      </c>
      <c r="I72" s="42">
        <f t="shared" si="51"/>
        <v>0</v>
      </c>
      <c r="J72" s="42">
        <f t="shared" si="51"/>
        <v>0</v>
      </c>
      <c r="K72" s="42">
        <f t="shared" si="51"/>
        <v>0</v>
      </c>
      <c r="L72" s="42">
        <f t="shared" si="51"/>
        <v>0</v>
      </c>
      <c r="M72" s="42">
        <f t="shared" si="51"/>
        <v>0</v>
      </c>
      <c r="N72" s="42">
        <f t="shared" si="51"/>
        <v>0</v>
      </c>
      <c r="P72" s="42">
        <f>P71-P69</f>
        <v>0</v>
      </c>
      <c r="Q72" s="42">
        <f t="shared" ref="Q72:Z72" si="52">Q71-Q69</f>
        <v>0</v>
      </c>
      <c r="R72" s="42">
        <f t="shared" si="52"/>
        <v>0</v>
      </c>
      <c r="S72" s="42">
        <f t="shared" si="52"/>
        <v>0</v>
      </c>
      <c r="T72" s="42">
        <f t="shared" si="52"/>
        <v>0</v>
      </c>
      <c r="U72" s="42">
        <f t="shared" si="52"/>
        <v>0</v>
      </c>
      <c r="V72" s="42">
        <f t="shared" si="52"/>
        <v>0</v>
      </c>
      <c r="W72" s="42">
        <f t="shared" si="52"/>
        <v>0</v>
      </c>
      <c r="X72" s="42">
        <f t="shared" si="52"/>
        <v>0</v>
      </c>
      <c r="Y72" s="42">
        <f t="shared" si="52"/>
        <v>0</v>
      </c>
      <c r="Z72" s="42">
        <f t="shared" si="52"/>
        <v>0</v>
      </c>
      <c r="AB72" s="42">
        <f>AB71-AB69</f>
        <v>0</v>
      </c>
      <c r="AC72" s="42">
        <f t="shared" ref="AC72:AF72" si="53">AC71-AC69</f>
        <v>0</v>
      </c>
      <c r="AD72" s="42">
        <f t="shared" si="53"/>
        <v>0</v>
      </c>
      <c r="AE72" s="42">
        <f t="shared" si="53"/>
        <v>0</v>
      </c>
      <c r="AF72" s="42">
        <f t="shared" si="53"/>
        <v>0</v>
      </c>
      <c r="AN72" s="42">
        <f>AN71-AN69</f>
        <v>0</v>
      </c>
      <c r="AO72" s="42">
        <f t="shared" ref="AO72:AR72" si="54">AO71-AO69</f>
        <v>0</v>
      </c>
      <c r="AP72" s="42">
        <f t="shared" si="54"/>
        <v>0</v>
      </c>
      <c r="AQ72" s="42">
        <f t="shared" si="54"/>
        <v>0</v>
      </c>
      <c r="AR72" s="42">
        <f t="shared" si="54"/>
        <v>0</v>
      </c>
      <c r="AT72" s="42">
        <f>AT71-AT69</f>
        <v>0</v>
      </c>
      <c r="AU72" s="42">
        <f t="shared" ref="AU72:AX72" si="55">AU71-AU69</f>
        <v>0</v>
      </c>
      <c r="AV72" s="42">
        <f t="shared" si="55"/>
        <v>0</v>
      </c>
      <c r="AW72" s="42">
        <f t="shared" si="55"/>
        <v>0</v>
      </c>
      <c r="AX72" s="42">
        <f t="shared" si="55"/>
        <v>0</v>
      </c>
    </row>
  </sheetData>
  <mergeCells count="41">
    <mergeCell ref="A1:AX1"/>
    <mergeCell ref="A2:AX2"/>
    <mergeCell ref="A4:AX4"/>
    <mergeCell ref="A5:A8"/>
    <mergeCell ref="B5:B8"/>
    <mergeCell ref="C5:H5"/>
    <mergeCell ref="I5:Z5"/>
    <mergeCell ref="AA5:AR5"/>
    <mergeCell ref="AS5:AX5"/>
    <mergeCell ref="U6:U8"/>
    <mergeCell ref="C6:C8"/>
    <mergeCell ref="D6:H6"/>
    <mergeCell ref="O6:O8"/>
    <mergeCell ref="K7:N7"/>
    <mergeCell ref="D7:D8"/>
    <mergeCell ref="E7:H7"/>
    <mergeCell ref="AC7:AF7"/>
    <mergeCell ref="P7:P8"/>
    <mergeCell ref="Q7:T7"/>
    <mergeCell ref="W7:Z7"/>
    <mergeCell ref="V7:V8"/>
    <mergeCell ref="AA6:AA8"/>
    <mergeCell ref="V6:Z6"/>
    <mergeCell ref="P6:T6"/>
    <mergeCell ref="AB7:AB8"/>
    <mergeCell ref="AB6:AF6"/>
    <mergeCell ref="J7:J8"/>
    <mergeCell ref="I6:I8"/>
    <mergeCell ref="J6:N6"/>
    <mergeCell ref="AG6:AG8"/>
    <mergeCell ref="AH6:AL6"/>
    <mergeCell ref="AH7:AH8"/>
    <mergeCell ref="AS6:AS8"/>
    <mergeCell ref="AT6:AX6"/>
    <mergeCell ref="AI7:AL7"/>
    <mergeCell ref="AO7:AR7"/>
    <mergeCell ref="AT7:AT8"/>
    <mergeCell ref="AU7:AX7"/>
    <mergeCell ref="AN6:AR6"/>
    <mergeCell ref="AM6:AM8"/>
    <mergeCell ref="AN7:AN8"/>
  </mergeCells>
  <pageMargins left="0.11811023622047245" right="0.11811023622047245" top="0.15748031496062992" bottom="0.15748031496062992" header="0.31496062992125984" footer="0.31496062992125984"/>
  <pageSetup paperSize="9" scale="40" orientation="landscape" r:id="rId1"/>
  <rowBreaks count="1" manualBreakCount="1">
    <brk id="69" max="103" man="1"/>
  </rowBreaks>
  <colBreaks count="3" manualBreakCount="3">
    <brk id="14" max="1048575" man="1"/>
    <brk id="26" max="68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tabSelected="1" view="pageBreakPreview" zoomScale="60" zoomScaleNormal="100" workbookViewId="0">
      <pane xSplit="2" ySplit="9" topLeftCell="AF35" activePane="bottomRight" state="frozen"/>
      <selection pane="topRight" activeCell="E1" sqref="E1"/>
      <selection pane="bottomLeft" activeCell="A10" sqref="A10"/>
      <selection pane="bottomRight" activeCell="D10" sqref="D10:AX69"/>
    </sheetView>
  </sheetViews>
  <sheetFormatPr defaultRowHeight="15" x14ac:dyDescent="0.25"/>
  <cols>
    <col min="1" max="1" width="9.28515625" bestFit="1" customWidth="1"/>
    <col min="2" max="2" width="63.5703125" customWidth="1"/>
    <col min="3" max="3" width="12.85546875" customWidth="1"/>
    <col min="4" max="8" width="16.140625" customWidth="1"/>
    <col min="9" max="9" width="15.85546875" customWidth="1"/>
    <col min="10" max="14" width="13.42578125" customWidth="1"/>
    <col min="15" max="26" width="19.5703125" customWidth="1"/>
    <col min="27" max="50" width="18.85546875" customWidth="1"/>
  </cols>
  <sheetData>
    <row r="1" spans="1:50" ht="30" customHeight="1" x14ac:dyDescent="0.4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ht="30" x14ac:dyDescent="0.4">
      <c r="A2" s="78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30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thickBot="1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</row>
    <row r="5" spans="1:50" ht="16.5" customHeight="1" thickBot="1" x14ac:dyDescent="0.3">
      <c r="A5" s="80" t="s">
        <v>4</v>
      </c>
      <c r="B5" s="80" t="s">
        <v>5</v>
      </c>
      <c r="C5" s="83"/>
      <c r="D5" s="84"/>
      <c r="E5" s="84"/>
      <c r="F5" s="84"/>
      <c r="G5" s="84"/>
      <c r="H5" s="84"/>
      <c r="I5" s="85" t="s">
        <v>6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9"/>
      <c r="AT5" s="90"/>
      <c r="AU5" s="90"/>
      <c r="AV5" s="90"/>
      <c r="AW5" s="90"/>
      <c r="AX5" s="90"/>
    </row>
    <row r="6" spans="1:50" ht="46.5" customHeight="1" thickBot="1" x14ac:dyDescent="0.3">
      <c r="A6" s="81"/>
      <c r="B6" s="81"/>
      <c r="C6" s="91" t="s">
        <v>7</v>
      </c>
      <c r="D6" s="93" t="s">
        <v>8</v>
      </c>
      <c r="E6" s="93"/>
      <c r="F6" s="93"/>
      <c r="G6" s="93"/>
      <c r="H6" s="94"/>
      <c r="I6" s="74" t="s">
        <v>9</v>
      </c>
      <c r="J6" s="70" t="s">
        <v>8</v>
      </c>
      <c r="K6" s="64"/>
      <c r="L6" s="64"/>
      <c r="M6" s="64"/>
      <c r="N6" s="73"/>
      <c r="O6" s="74" t="s">
        <v>10</v>
      </c>
      <c r="P6" s="64" t="s">
        <v>8</v>
      </c>
      <c r="Q6" s="64"/>
      <c r="R6" s="64"/>
      <c r="S6" s="64"/>
      <c r="T6" s="73"/>
      <c r="U6" s="74" t="s">
        <v>11</v>
      </c>
      <c r="V6" s="64" t="s">
        <v>8</v>
      </c>
      <c r="W6" s="64"/>
      <c r="X6" s="64"/>
      <c r="Y6" s="64"/>
      <c r="Z6" s="64"/>
      <c r="AA6" s="71" t="s">
        <v>12</v>
      </c>
      <c r="AB6" s="64" t="s">
        <v>8</v>
      </c>
      <c r="AC6" s="64"/>
      <c r="AD6" s="64"/>
      <c r="AE6" s="64"/>
      <c r="AF6" s="64"/>
      <c r="AG6" s="61" t="s">
        <v>13</v>
      </c>
      <c r="AH6" s="64" t="s">
        <v>8</v>
      </c>
      <c r="AI6" s="64"/>
      <c r="AJ6" s="64"/>
      <c r="AK6" s="64"/>
      <c r="AL6" s="64"/>
      <c r="AM6" s="71" t="s">
        <v>14</v>
      </c>
      <c r="AN6" s="64" t="s">
        <v>8</v>
      </c>
      <c r="AO6" s="64"/>
      <c r="AP6" s="64"/>
      <c r="AQ6" s="64"/>
      <c r="AR6" s="64"/>
      <c r="AS6" s="67" t="s">
        <v>15</v>
      </c>
      <c r="AT6" s="64" t="s">
        <v>8</v>
      </c>
      <c r="AU6" s="64"/>
      <c r="AV6" s="64"/>
      <c r="AW6" s="64"/>
      <c r="AX6" s="64"/>
    </row>
    <row r="7" spans="1:50" ht="16.5" customHeight="1" thickBot="1" x14ac:dyDescent="0.3">
      <c r="A7" s="81"/>
      <c r="B7" s="81"/>
      <c r="C7" s="92"/>
      <c r="D7" s="65" t="s">
        <v>83</v>
      </c>
      <c r="E7" s="70" t="s">
        <v>0</v>
      </c>
      <c r="F7" s="64"/>
      <c r="G7" s="64"/>
      <c r="H7" s="72"/>
      <c r="I7" s="75"/>
      <c r="J7" s="65" t="s">
        <v>83</v>
      </c>
      <c r="K7" s="70" t="s">
        <v>0</v>
      </c>
      <c r="L7" s="64"/>
      <c r="M7" s="64"/>
      <c r="N7" s="72"/>
      <c r="O7" s="75"/>
      <c r="P7" s="65" t="s">
        <v>83</v>
      </c>
      <c r="Q7" s="70" t="s">
        <v>0</v>
      </c>
      <c r="R7" s="64"/>
      <c r="S7" s="64"/>
      <c r="T7" s="72"/>
      <c r="U7" s="75"/>
      <c r="V7" s="65" t="s">
        <v>83</v>
      </c>
      <c r="W7" s="70" t="s">
        <v>0</v>
      </c>
      <c r="X7" s="64"/>
      <c r="Y7" s="64"/>
      <c r="Z7" s="64"/>
      <c r="AA7" s="71"/>
      <c r="AB7" s="65" t="s">
        <v>83</v>
      </c>
      <c r="AC7" s="70" t="s">
        <v>0</v>
      </c>
      <c r="AD7" s="64"/>
      <c r="AE7" s="64"/>
      <c r="AF7" s="64"/>
      <c r="AG7" s="62"/>
      <c r="AH7" s="65" t="s">
        <v>83</v>
      </c>
      <c r="AI7" s="70" t="s">
        <v>0</v>
      </c>
      <c r="AJ7" s="64"/>
      <c r="AK7" s="64"/>
      <c r="AL7" s="64"/>
      <c r="AM7" s="71"/>
      <c r="AN7" s="65" t="s">
        <v>83</v>
      </c>
      <c r="AO7" s="70" t="s">
        <v>0</v>
      </c>
      <c r="AP7" s="64"/>
      <c r="AQ7" s="64"/>
      <c r="AR7" s="64"/>
      <c r="AS7" s="68"/>
      <c r="AT7" s="65" t="s">
        <v>83</v>
      </c>
      <c r="AU7" s="70" t="s">
        <v>0</v>
      </c>
      <c r="AV7" s="64"/>
      <c r="AW7" s="64"/>
      <c r="AX7" s="64"/>
    </row>
    <row r="8" spans="1:50" ht="70.5" customHeight="1" thickBot="1" x14ac:dyDescent="0.3">
      <c r="A8" s="82"/>
      <c r="B8" s="82"/>
      <c r="C8" s="92"/>
      <c r="D8" s="66"/>
      <c r="E8" s="2" t="s">
        <v>16</v>
      </c>
      <c r="F8" s="2" t="s">
        <v>17</v>
      </c>
      <c r="G8" s="2" t="s">
        <v>18</v>
      </c>
      <c r="H8" s="2" t="s">
        <v>19</v>
      </c>
      <c r="I8" s="76"/>
      <c r="J8" s="66"/>
      <c r="K8" s="2" t="s">
        <v>16</v>
      </c>
      <c r="L8" s="2" t="s">
        <v>17</v>
      </c>
      <c r="M8" s="2" t="s">
        <v>18</v>
      </c>
      <c r="N8" s="2" t="s">
        <v>19</v>
      </c>
      <c r="O8" s="76"/>
      <c r="P8" s="66"/>
      <c r="Q8" s="2" t="s">
        <v>16</v>
      </c>
      <c r="R8" s="2" t="s">
        <v>17</v>
      </c>
      <c r="S8" s="2" t="s">
        <v>18</v>
      </c>
      <c r="T8" s="2" t="s">
        <v>19</v>
      </c>
      <c r="U8" s="75"/>
      <c r="V8" s="66"/>
      <c r="W8" s="2" t="s">
        <v>16</v>
      </c>
      <c r="X8" s="2" t="s">
        <v>17</v>
      </c>
      <c r="Y8" s="2" t="s">
        <v>18</v>
      </c>
      <c r="Z8" s="3" t="s">
        <v>19</v>
      </c>
      <c r="AA8" s="71"/>
      <c r="AB8" s="66"/>
      <c r="AC8" s="2" t="s">
        <v>16</v>
      </c>
      <c r="AD8" s="2" t="s">
        <v>17</v>
      </c>
      <c r="AE8" s="2" t="s">
        <v>18</v>
      </c>
      <c r="AF8" s="3" t="s">
        <v>19</v>
      </c>
      <c r="AG8" s="63"/>
      <c r="AH8" s="66"/>
      <c r="AI8" s="2" t="s">
        <v>16</v>
      </c>
      <c r="AJ8" s="2" t="s">
        <v>17</v>
      </c>
      <c r="AK8" s="2" t="s">
        <v>18</v>
      </c>
      <c r="AL8" s="3" t="s">
        <v>19</v>
      </c>
      <c r="AM8" s="71"/>
      <c r="AN8" s="66"/>
      <c r="AO8" s="2" t="s">
        <v>16</v>
      </c>
      <c r="AP8" s="2" t="s">
        <v>17</v>
      </c>
      <c r="AQ8" s="2" t="s">
        <v>18</v>
      </c>
      <c r="AR8" s="3" t="s">
        <v>19</v>
      </c>
      <c r="AS8" s="69"/>
      <c r="AT8" s="66"/>
      <c r="AU8" s="2" t="s">
        <v>16</v>
      </c>
      <c r="AV8" s="2" t="s">
        <v>17</v>
      </c>
      <c r="AW8" s="2" t="s">
        <v>18</v>
      </c>
      <c r="AX8" s="3" t="s">
        <v>19</v>
      </c>
    </row>
    <row r="9" spans="1:50" ht="16.5" thickBot="1" x14ac:dyDescent="0.3">
      <c r="A9" s="4">
        <v>1</v>
      </c>
      <c r="B9" s="5">
        <v>2</v>
      </c>
      <c r="C9" s="4">
        <v>3</v>
      </c>
      <c r="D9" s="5">
        <v>4</v>
      </c>
      <c r="E9" s="4">
        <v>5</v>
      </c>
      <c r="F9" s="5">
        <v>6</v>
      </c>
      <c r="G9" s="4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  <c r="S9" s="4">
        <v>19</v>
      </c>
      <c r="T9" s="5">
        <v>20</v>
      </c>
      <c r="U9" s="4">
        <v>21</v>
      </c>
      <c r="V9" s="5">
        <v>22</v>
      </c>
      <c r="W9" s="4">
        <v>23</v>
      </c>
      <c r="X9" s="5">
        <v>24</v>
      </c>
      <c r="Y9" s="4">
        <v>25</v>
      </c>
      <c r="Z9" s="5">
        <v>26</v>
      </c>
      <c r="AA9" s="4">
        <v>27</v>
      </c>
      <c r="AB9" s="5">
        <v>28</v>
      </c>
      <c r="AC9" s="4">
        <v>29</v>
      </c>
      <c r="AD9" s="5">
        <v>30</v>
      </c>
      <c r="AE9" s="4">
        <v>31</v>
      </c>
      <c r="AF9" s="5">
        <v>32</v>
      </c>
      <c r="AG9" s="4">
        <v>33</v>
      </c>
      <c r="AH9" s="5">
        <v>34</v>
      </c>
      <c r="AI9" s="4">
        <v>35</v>
      </c>
      <c r="AJ9" s="5">
        <v>36</v>
      </c>
      <c r="AK9" s="4">
        <v>37</v>
      </c>
      <c r="AL9" s="5">
        <v>38</v>
      </c>
      <c r="AM9" s="4">
        <v>39</v>
      </c>
      <c r="AN9" s="5">
        <v>40</v>
      </c>
      <c r="AO9" s="4">
        <v>41</v>
      </c>
      <c r="AP9" s="5">
        <v>42</v>
      </c>
      <c r="AQ9" s="4">
        <v>43</v>
      </c>
      <c r="AR9" s="5">
        <v>44</v>
      </c>
      <c r="AS9" s="4">
        <v>45</v>
      </c>
      <c r="AT9" s="5">
        <v>46</v>
      </c>
      <c r="AU9" s="4">
        <v>47</v>
      </c>
      <c r="AV9" s="5">
        <v>48</v>
      </c>
      <c r="AW9" s="4">
        <v>49</v>
      </c>
      <c r="AX9" s="5">
        <v>50</v>
      </c>
    </row>
    <row r="10" spans="1:50" ht="18.75" x14ac:dyDescent="0.25">
      <c r="A10" s="6">
        <v>1</v>
      </c>
      <c r="B10" s="7" t="s">
        <v>20</v>
      </c>
      <c r="C10" s="8" t="s">
        <v>21</v>
      </c>
      <c r="D10" s="9">
        <f>[1]Лист1!$AJ$16</f>
        <v>201</v>
      </c>
      <c r="E10" s="9">
        <f>ROUND(D10/4,0)</f>
        <v>50</v>
      </c>
      <c r="F10" s="9">
        <f>ROUND(D10/4,0)</f>
        <v>50</v>
      </c>
      <c r="G10" s="9">
        <f>ROUND(D10/4,0)</f>
        <v>50</v>
      </c>
      <c r="H10" s="9">
        <f>D10-E10-F10-G10</f>
        <v>51</v>
      </c>
      <c r="I10" s="10" t="s">
        <v>21</v>
      </c>
      <c r="J10" s="9">
        <f>[1]Лист1!$AJ$69</f>
        <v>1227</v>
      </c>
      <c r="K10" s="9">
        <f>ROUND(J10/4,0)</f>
        <v>307</v>
      </c>
      <c r="L10" s="9">
        <f>ROUND(J10/4,0)</f>
        <v>307</v>
      </c>
      <c r="M10" s="9">
        <f>ROUND(J10/4,0)</f>
        <v>307</v>
      </c>
      <c r="N10" s="30">
        <f>J10-K10-L10-M10</f>
        <v>306</v>
      </c>
      <c r="O10" s="31" t="s">
        <v>21</v>
      </c>
      <c r="P10" s="9">
        <f>[1]Лист1!$AJ$86</f>
        <v>311</v>
      </c>
      <c r="Q10" s="9">
        <f>ROUND(P10/4,0)</f>
        <v>78</v>
      </c>
      <c r="R10" s="32">
        <f>ROUND(P10/4,0)</f>
        <v>78</v>
      </c>
      <c r="S10" s="9">
        <f>ROUND(P10/4,0)</f>
        <v>78</v>
      </c>
      <c r="T10" s="9">
        <f>P10-Q10-R10-S10</f>
        <v>77</v>
      </c>
      <c r="U10" s="10" t="s">
        <v>21</v>
      </c>
      <c r="V10" s="9">
        <f>[1]Лист1!$AJ$54</f>
        <v>1276</v>
      </c>
      <c r="W10" s="9">
        <f>ROUND(V10/4,0)</f>
        <v>319</v>
      </c>
      <c r="X10" s="9">
        <f>ROUND(V10/4,0)</f>
        <v>319</v>
      </c>
      <c r="Y10" s="9">
        <f>ROUND(V10/4,0)</f>
        <v>319</v>
      </c>
      <c r="Z10" s="9">
        <f>V10-W10-X10-Y10</f>
        <v>319</v>
      </c>
      <c r="AA10" s="11" t="s">
        <v>21</v>
      </c>
      <c r="AB10" s="9">
        <f>[1]Лист1!$AJ$17</f>
        <v>14</v>
      </c>
      <c r="AC10" s="9">
        <f>ROUND(AB10/4,0)</f>
        <v>4</v>
      </c>
      <c r="AD10" s="9">
        <f>ROUND(AB10/4,0)</f>
        <v>4</v>
      </c>
      <c r="AE10" s="9">
        <f>ROUND(AB10/4,0)</f>
        <v>4</v>
      </c>
      <c r="AF10" s="30">
        <f>AB10-AC10-AD10-AE10</f>
        <v>2</v>
      </c>
      <c r="AG10" s="11" t="s">
        <v>21</v>
      </c>
      <c r="AH10" s="9">
        <f>AI10+AJ10+AK10+AL10</f>
        <v>0</v>
      </c>
      <c r="AI10" s="9"/>
      <c r="AJ10" s="9"/>
      <c r="AK10" s="9"/>
      <c r="AL10" s="9"/>
      <c r="AM10" s="11" t="s">
        <v>21</v>
      </c>
      <c r="AN10" s="9">
        <f>AO10+AP10+AQ10+AR10</f>
        <v>0</v>
      </c>
      <c r="AO10" s="9"/>
      <c r="AP10" s="9"/>
      <c r="AQ10" s="9"/>
      <c r="AR10" s="9"/>
      <c r="AS10" s="12" t="s">
        <v>21</v>
      </c>
      <c r="AT10" s="9">
        <f>[1]Лист1!$AJ$90</f>
        <v>7</v>
      </c>
      <c r="AU10" s="9">
        <f>ROUND(AT10/4,0)</f>
        <v>2</v>
      </c>
      <c r="AV10" s="9">
        <f>ROUND(AT10/4,0)</f>
        <v>2</v>
      </c>
      <c r="AW10" s="9">
        <f>ROUND(AT10/4,0)</f>
        <v>2</v>
      </c>
      <c r="AX10" s="30">
        <f>AT10-AU10-AV10-AW10</f>
        <v>1</v>
      </c>
    </row>
    <row r="11" spans="1:50" ht="18.75" x14ac:dyDescent="0.25">
      <c r="A11" s="13">
        <v>2</v>
      </c>
      <c r="B11" s="7" t="s">
        <v>22</v>
      </c>
      <c r="C11" s="14" t="s">
        <v>21</v>
      </c>
      <c r="D11" s="15">
        <f>[2]Лист1!$AJ$16</f>
        <v>191</v>
      </c>
      <c r="E11" s="16">
        <f t="shared" ref="E11:E26" si="0">ROUND(D11/4,0)</f>
        <v>48</v>
      </c>
      <c r="F11" s="16">
        <f t="shared" ref="F11:F26" si="1">ROUND(D11/4,0)</f>
        <v>48</v>
      </c>
      <c r="G11" s="16">
        <f t="shared" ref="G11:G26" si="2">ROUND(D11/4,0)</f>
        <v>48</v>
      </c>
      <c r="H11" s="16">
        <f>D11-E11-F11-G11</f>
        <v>47</v>
      </c>
      <c r="I11" s="17" t="s">
        <v>21</v>
      </c>
      <c r="J11" s="15">
        <f>[2]Лист1!$AJ$69</f>
        <v>1167</v>
      </c>
      <c r="K11" s="16">
        <f t="shared" ref="K11:K67" si="3">ROUND(J11/4,0)</f>
        <v>292</v>
      </c>
      <c r="L11" s="16">
        <f t="shared" ref="L11:L67" si="4">ROUND(J11/4,0)</f>
        <v>292</v>
      </c>
      <c r="M11" s="16">
        <f t="shared" ref="M11:M67" si="5">ROUND(J11/4,0)</f>
        <v>292</v>
      </c>
      <c r="N11" s="34">
        <f>J11-K11-L11-M11</f>
        <v>291</v>
      </c>
      <c r="O11" s="35" t="s">
        <v>21</v>
      </c>
      <c r="P11" s="15">
        <f>[2]Лист1!$AJ$86</f>
        <v>296</v>
      </c>
      <c r="Q11" s="16">
        <f t="shared" ref="Q11:Q67" si="6">ROUND(P11/4,0)</f>
        <v>74</v>
      </c>
      <c r="R11" s="32">
        <f t="shared" ref="R11:R67" si="7">ROUND(P11/4,0)</f>
        <v>74</v>
      </c>
      <c r="S11" s="16">
        <f t="shared" ref="S11:S67" si="8">ROUND(P11/4,0)</f>
        <v>74</v>
      </c>
      <c r="T11" s="16">
        <f>P11-Q11-R11-S11</f>
        <v>74</v>
      </c>
      <c r="U11" s="17" t="s">
        <v>21</v>
      </c>
      <c r="V11" s="15">
        <f>[2]Лист1!$AJ$54</f>
        <v>1213</v>
      </c>
      <c r="W11" s="16">
        <f t="shared" ref="W11:W67" si="9">ROUND(V11/4,0)</f>
        <v>303</v>
      </c>
      <c r="X11" s="16">
        <f t="shared" ref="X11:X67" si="10">ROUND(V11/4,0)</f>
        <v>303</v>
      </c>
      <c r="Y11" s="16">
        <f t="shared" ref="Y11:Y67" si="11">ROUND(V11/4,0)</f>
        <v>303</v>
      </c>
      <c r="Z11" s="16">
        <f>V11-W11-X11-Y11</f>
        <v>304</v>
      </c>
      <c r="AA11" s="18" t="s">
        <v>21</v>
      </c>
      <c r="AB11" s="15">
        <f>[2]Лист1!$AJ$17</f>
        <v>53</v>
      </c>
      <c r="AC11" s="16">
        <f t="shared" ref="AC11:AC67" si="12">ROUND(AB11/4,0)</f>
        <v>13</v>
      </c>
      <c r="AD11" s="16">
        <f t="shared" ref="AD11:AD67" si="13">ROUND(AB11/4,0)</f>
        <v>13</v>
      </c>
      <c r="AE11" s="16">
        <f t="shared" ref="AE11:AE67" si="14">ROUND(AB11/4,0)</f>
        <v>13</v>
      </c>
      <c r="AF11" s="34">
        <f>AB11-AC11-AD11-AE11</f>
        <v>14</v>
      </c>
      <c r="AG11" s="18" t="s">
        <v>21</v>
      </c>
      <c r="AH11" s="15">
        <f t="shared" ref="AH11:AH67" si="15">AI11+AJ11+AK11+AL11</f>
        <v>0</v>
      </c>
      <c r="AI11" s="16"/>
      <c r="AJ11" s="16"/>
      <c r="AK11" s="16"/>
      <c r="AL11" s="16"/>
      <c r="AM11" s="18" t="s">
        <v>21</v>
      </c>
      <c r="AN11" s="15">
        <f t="shared" ref="AN11:AN67" si="16">AO11+AP11+AQ11+AR11</f>
        <v>0</v>
      </c>
      <c r="AO11" s="16"/>
      <c r="AP11" s="16"/>
      <c r="AQ11" s="16"/>
      <c r="AR11" s="16"/>
      <c r="AS11" s="19" t="s">
        <v>21</v>
      </c>
      <c r="AT11" s="15">
        <f>[2]Лист1!$AJ$90</f>
        <v>78</v>
      </c>
      <c r="AU11" s="16">
        <f t="shared" ref="AU11:AU67" si="17">ROUND(AT11/4,0)</f>
        <v>20</v>
      </c>
      <c r="AV11" s="16">
        <f t="shared" ref="AV11:AV67" si="18">ROUND(AT11/4,0)</f>
        <v>20</v>
      </c>
      <c r="AW11" s="16">
        <f t="shared" ref="AW11:AW67" si="19">ROUND(AT11/4,0)</f>
        <v>20</v>
      </c>
      <c r="AX11" s="34">
        <f>AT11-AU11-AV11-AW11</f>
        <v>18</v>
      </c>
    </row>
    <row r="12" spans="1:50" ht="18.75" x14ac:dyDescent="0.25">
      <c r="A12" s="13">
        <v>3</v>
      </c>
      <c r="B12" s="7" t="s">
        <v>23</v>
      </c>
      <c r="C12" s="14" t="s">
        <v>21</v>
      </c>
      <c r="D12" s="15">
        <f>[3]Лист1!$AJ$16</f>
        <v>73</v>
      </c>
      <c r="E12" s="16">
        <f t="shared" si="0"/>
        <v>18</v>
      </c>
      <c r="F12" s="16">
        <f t="shared" si="1"/>
        <v>18</v>
      </c>
      <c r="G12" s="16">
        <f t="shared" si="2"/>
        <v>18</v>
      </c>
      <c r="H12" s="16">
        <f>D12-E12-F12-G12</f>
        <v>19</v>
      </c>
      <c r="I12" s="17" t="s">
        <v>21</v>
      </c>
      <c r="J12" s="15">
        <f>[3]Лист1!$AJ$69</f>
        <v>446</v>
      </c>
      <c r="K12" s="16">
        <f t="shared" si="3"/>
        <v>112</v>
      </c>
      <c r="L12" s="16">
        <f t="shared" si="4"/>
        <v>112</v>
      </c>
      <c r="M12" s="16">
        <f t="shared" si="5"/>
        <v>112</v>
      </c>
      <c r="N12" s="34">
        <f>J12-K12-L12-M12</f>
        <v>110</v>
      </c>
      <c r="O12" s="35" t="s">
        <v>21</v>
      </c>
      <c r="P12" s="15">
        <f>[3]Лист1!$AJ$86</f>
        <v>113</v>
      </c>
      <c r="Q12" s="16">
        <f t="shared" si="6"/>
        <v>28</v>
      </c>
      <c r="R12" s="32">
        <f t="shared" si="7"/>
        <v>28</v>
      </c>
      <c r="S12" s="16">
        <f t="shared" si="8"/>
        <v>28</v>
      </c>
      <c r="T12" s="16">
        <f>P12-Q12-R12-S12</f>
        <v>29</v>
      </c>
      <c r="U12" s="17" t="s">
        <v>21</v>
      </c>
      <c r="V12" s="15">
        <f>[3]Лист1!$AJ$54</f>
        <v>464</v>
      </c>
      <c r="W12" s="16">
        <f t="shared" si="9"/>
        <v>116</v>
      </c>
      <c r="X12" s="16">
        <f t="shared" si="10"/>
        <v>116</v>
      </c>
      <c r="Y12" s="16">
        <f t="shared" si="11"/>
        <v>116</v>
      </c>
      <c r="Z12" s="16">
        <f>V12-W12-X12-Y12</f>
        <v>116</v>
      </c>
      <c r="AA12" s="18" t="s">
        <v>21</v>
      </c>
      <c r="AB12" s="15">
        <f>[3]Лист1!$AJ$17</f>
        <v>12</v>
      </c>
      <c r="AC12" s="16">
        <f t="shared" si="12"/>
        <v>3</v>
      </c>
      <c r="AD12" s="16">
        <f t="shared" si="13"/>
        <v>3</v>
      </c>
      <c r="AE12" s="16">
        <f t="shared" si="14"/>
        <v>3</v>
      </c>
      <c r="AF12" s="34">
        <f>AB12-AC12-AD12-AE12</f>
        <v>3</v>
      </c>
      <c r="AG12" s="18" t="s">
        <v>21</v>
      </c>
      <c r="AH12" s="15">
        <f t="shared" si="15"/>
        <v>0</v>
      </c>
      <c r="AI12" s="16"/>
      <c r="AJ12" s="16"/>
      <c r="AK12" s="16"/>
      <c r="AL12" s="16"/>
      <c r="AM12" s="18" t="s">
        <v>21</v>
      </c>
      <c r="AN12" s="15">
        <f t="shared" si="16"/>
        <v>0</v>
      </c>
      <c r="AO12" s="16"/>
      <c r="AP12" s="16"/>
      <c r="AQ12" s="16"/>
      <c r="AR12" s="16"/>
      <c r="AS12" s="19" t="s">
        <v>21</v>
      </c>
      <c r="AT12" s="15">
        <f>[3]Лист1!$AJ$90</f>
        <v>9</v>
      </c>
      <c r="AU12" s="16">
        <f t="shared" si="17"/>
        <v>2</v>
      </c>
      <c r="AV12" s="16">
        <f t="shared" si="18"/>
        <v>2</v>
      </c>
      <c r="AW12" s="16">
        <f t="shared" si="19"/>
        <v>2</v>
      </c>
      <c r="AX12" s="34">
        <f>AT12-AU12-AV12-AW12</f>
        <v>3</v>
      </c>
    </row>
    <row r="13" spans="1:50" ht="18.75" x14ac:dyDescent="0.25">
      <c r="A13" s="13">
        <f t="shared" ref="A13:A67" ca="1" si="20">A12+$A$13</f>
        <v>4</v>
      </c>
      <c r="B13" s="7" t="s">
        <v>24</v>
      </c>
      <c r="C13" s="14" t="s">
        <v>21</v>
      </c>
      <c r="D13" s="15">
        <f>[4]Лист1!$AJ$16</f>
        <v>171</v>
      </c>
      <c r="E13" s="16">
        <f t="shared" si="0"/>
        <v>43</v>
      </c>
      <c r="F13" s="16">
        <f t="shared" si="1"/>
        <v>43</v>
      </c>
      <c r="G13" s="16">
        <f t="shared" si="2"/>
        <v>43</v>
      </c>
      <c r="H13" s="16">
        <f>D13-E13-F13-G13</f>
        <v>42</v>
      </c>
      <c r="I13" s="17" t="s">
        <v>21</v>
      </c>
      <c r="J13" s="15">
        <f>[4]Лист1!$AJ$69</f>
        <v>1041</v>
      </c>
      <c r="K13" s="16">
        <f t="shared" si="3"/>
        <v>260</v>
      </c>
      <c r="L13" s="16">
        <f t="shared" si="4"/>
        <v>260</v>
      </c>
      <c r="M13" s="16">
        <f t="shared" si="5"/>
        <v>260</v>
      </c>
      <c r="N13" s="34">
        <f>J13-K13-L13-M13</f>
        <v>261</v>
      </c>
      <c r="O13" s="35" t="s">
        <v>21</v>
      </c>
      <c r="P13" s="15">
        <f>[4]Лист1!$AJ$86</f>
        <v>264</v>
      </c>
      <c r="Q13" s="16">
        <f t="shared" si="6"/>
        <v>66</v>
      </c>
      <c r="R13" s="32">
        <f t="shared" si="7"/>
        <v>66</v>
      </c>
      <c r="S13" s="16">
        <f t="shared" si="8"/>
        <v>66</v>
      </c>
      <c r="T13" s="16">
        <f>P13-Q13-R13-S13</f>
        <v>66</v>
      </c>
      <c r="U13" s="17" t="s">
        <v>21</v>
      </c>
      <c r="V13" s="15">
        <f>[4]Лист1!$AJ$54</f>
        <v>1082</v>
      </c>
      <c r="W13" s="16">
        <f t="shared" si="9"/>
        <v>271</v>
      </c>
      <c r="X13" s="16">
        <f t="shared" si="10"/>
        <v>271</v>
      </c>
      <c r="Y13" s="16">
        <f t="shared" si="11"/>
        <v>271</v>
      </c>
      <c r="Z13" s="16">
        <f>V13-W13-X13-Y13</f>
        <v>269</v>
      </c>
      <c r="AA13" s="18" t="s">
        <v>21</v>
      </c>
      <c r="AB13" s="15">
        <f>[4]Лист1!$AJ$17</f>
        <v>39</v>
      </c>
      <c r="AC13" s="16">
        <f t="shared" si="12"/>
        <v>10</v>
      </c>
      <c r="AD13" s="16">
        <f t="shared" si="13"/>
        <v>10</v>
      </c>
      <c r="AE13" s="16">
        <f t="shared" si="14"/>
        <v>10</v>
      </c>
      <c r="AF13" s="34">
        <f>AB13-AC13-AD13-AE13</f>
        <v>9</v>
      </c>
      <c r="AG13" s="18" t="s">
        <v>21</v>
      </c>
      <c r="AH13" s="15">
        <f t="shared" si="15"/>
        <v>0</v>
      </c>
      <c r="AI13" s="16"/>
      <c r="AJ13" s="16"/>
      <c r="AK13" s="16"/>
      <c r="AL13" s="16"/>
      <c r="AM13" s="18" t="s">
        <v>21</v>
      </c>
      <c r="AN13" s="15">
        <f t="shared" si="16"/>
        <v>0</v>
      </c>
      <c r="AO13" s="16"/>
      <c r="AP13" s="16"/>
      <c r="AQ13" s="16"/>
      <c r="AR13" s="16"/>
      <c r="AS13" s="19" t="s">
        <v>21</v>
      </c>
      <c r="AT13" s="15">
        <f>[4]Лист1!$AJ$90</f>
        <v>21</v>
      </c>
      <c r="AU13" s="16">
        <f t="shared" si="17"/>
        <v>5</v>
      </c>
      <c r="AV13" s="16">
        <f t="shared" si="18"/>
        <v>5</v>
      </c>
      <c r="AW13" s="16">
        <f t="shared" si="19"/>
        <v>5</v>
      </c>
      <c r="AX13" s="34">
        <f>AT13-AU13-AV13-AW13</f>
        <v>6</v>
      </c>
    </row>
    <row r="14" spans="1:50" ht="18.75" x14ac:dyDescent="0.25">
      <c r="A14" s="13">
        <f t="shared" ca="1" si="20"/>
        <v>5</v>
      </c>
      <c r="B14" s="7" t="s">
        <v>25</v>
      </c>
      <c r="C14" s="14" t="s">
        <v>21</v>
      </c>
      <c r="D14" s="15">
        <f>[5]Лист1!$AJ$16</f>
        <v>310</v>
      </c>
      <c r="E14" s="16">
        <f t="shared" si="0"/>
        <v>78</v>
      </c>
      <c r="F14" s="16">
        <f t="shared" si="1"/>
        <v>78</v>
      </c>
      <c r="G14" s="16">
        <f t="shared" si="2"/>
        <v>78</v>
      </c>
      <c r="H14" s="16">
        <f t="shared" ref="H14:H54" si="21">D14-E14-F14-G14</f>
        <v>76</v>
      </c>
      <c r="I14" s="17" t="s">
        <v>21</v>
      </c>
      <c r="J14" s="15">
        <f>[5]Лист1!$AJ$69</f>
        <v>1888</v>
      </c>
      <c r="K14" s="16">
        <f t="shared" si="3"/>
        <v>472</v>
      </c>
      <c r="L14" s="16">
        <f t="shared" si="4"/>
        <v>472</v>
      </c>
      <c r="M14" s="16">
        <f t="shared" si="5"/>
        <v>472</v>
      </c>
      <c r="N14" s="34">
        <f t="shared" ref="N14:N67" si="22">J14-K14-L14-M14</f>
        <v>472</v>
      </c>
      <c r="O14" s="35" t="s">
        <v>21</v>
      </c>
      <c r="P14" s="15">
        <f>[5]Лист1!$AJ$86</f>
        <v>479</v>
      </c>
      <c r="Q14" s="16">
        <f t="shared" si="6"/>
        <v>120</v>
      </c>
      <c r="R14" s="32">
        <f t="shared" si="7"/>
        <v>120</v>
      </c>
      <c r="S14" s="16">
        <f t="shared" si="8"/>
        <v>120</v>
      </c>
      <c r="T14" s="44">
        <f t="shared" ref="T14:T67" si="23">P14-Q14-R14-S14</f>
        <v>119</v>
      </c>
      <c r="U14" s="17" t="s">
        <v>21</v>
      </c>
      <c r="V14" s="15">
        <f>[5]Лист1!$AJ$54</f>
        <v>1963</v>
      </c>
      <c r="W14" s="16">
        <f t="shared" si="9"/>
        <v>491</v>
      </c>
      <c r="X14" s="16">
        <f t="shared" si="10"/>
        <v>491</v>
      </c>
      <c r="Y14" s="16">
        <f t="shared" si="11"/>
        <v>491</v>
      </c>
      <c r="Z14" s="16">
        <f t="shared" ref="Z14:Z67" si="24">V14-W14-X14-Y14</f>
        <v>490</v>
      </c>
      <c r="AA14" s="18" t="s">
        <v>21</v>
      </c>
      <c r="AB14" s="15">
        <f>[5]Лист1!$AJ$17</f>
        <v>177</v>
      </c>
      <c r="AC14" s="16">
        <f t="shared" si="12"/>
        <v>44</v>
      </c>
      <c r="AD14" s="16">
        <f t="shared" si="13"/>
        <v>44</v>
      </c>
      <c r="AE14" s="16">
        <f t="shared" si="14"/>
        <v>44</v>
      </c>
      <c r="AF14" s="34">
        <f t="shared" ref="AF14:AF67" si="25">AB14-AC14-AD14-AE14</f>
        <v>45</v>
      </c>
      <c r="AG14" s="18" t="s">
        <v>21</v>
      </c>
      <c r="AH14" s="15">
        <f t="shared" si="15"/>
        <v>0</v>
      </c>
      <c r="AI14" s="16"/>
      <c r="AJ14" s="16"/>
      <c r="AK14" s="16"/>
      <c r="AL14" s="16"/>
      <c r="AM14" s="18" t="s">
        <v>21</v>
      </c>
      <c r="AN14" s="15">
        <f t="shared" si="16"/>
        <v>0</v>
      </c>
      <c r="AO14" s="16"/>
      <c r="AP14" s="16"/>
      <c r="AQ14" s="16"/>
      <c r="AR14" s="16"/>
      <c r="AS14" s="19" t="s">
        <v>21</v>
      </c>
      <c r="AT14" s="15">
        <f>[5]Лист1!$AJ$90</f>
        <v>79</v>
      </c>
      <c r="AU14" s="16">
        <f t="shared" si="17"/>
        <v>20</v>
      </c>
      <c r="AV14" s="16">
        <f t="shared" si="18"/>
        <v>20</v>
      </c>
      <c r="AW14" s="16">
        <f t="shared" si="19"/>
        <v>20</v>
      </c>
      <c r="AX14" s="34">
        <f t="shared" ref="AX14:AX67" si="26">AT14-AU14-AV14-AW14</f>
        <v>19</v>
      </c>
    </row>
    <row r="15" spans="1:50" ht="18.75" x14ac:dyDescent="0.25">
      <c r="A15" s="13">
        <f t="shared" ca="1" si="20"/>
        <v>6</v>
      </c>
      <c r="B15" s="7" t="s">
        <v>26</v>
      </c>
      <c r="C15" s="14" t="s">
        <v>21</v>
      </c>
      <c r="D15" s="15">
        <f>[6]Лист1!$AJ$16</f>
        <v>24</v>
      </c>
      <c r="E15" s="16">
        <f t="shared" si="0"/>
        <v>6</v>
      </c>
      <c r="F15" s="16">
        <f t="shared" si="1"/>
        <v>6</v>
      </c>
      <c r="G15" s="16">
        <f t="shared" si="2"/>
        <v>6</v>
      </c>
      <c r="H15" s="16">
        <f t="shared" si="21"/>
        <v>6</v>
      </c>
      <c r="I15" s="17" t="s">
        <v>21</v>
      </c>
      <c r="J15" s="15">
        <f>[6]Лист1!$AJ$69</f>
        <v>148</v>
      </c>
      <c r="K15" s="16">
        <f t="shared" si="3"/>
        <v>37</v>
      </c>
      <c r="L15" s="16">
        <f t="shared" si="4"/>
        <v>37</v>
      </c>
      <c r="M15" s="16">
        <f t="shared" si="5"/>
        <v>37</v>
      </c>
      <c r="N15" s="34">
        <f t="shared" si="22"/>
        <v>37</v>
      </c>
      <c r="O15" s="35" t="s">
        <v>21</v>
      </c>
      <c r="P15" s="15">
        <f>[6]Лист1!$AJ$86</f>
        <v>38</v>
      </c>
      <c r="Q15" s="16">
        <f t="shared" si="6"/>
        <v>10</v>
      </c>
      <c r="R15" s="32">
        <f t="shared" si="7"/>
        <v>10</v>
      </c>
      <c r="S15" s="16">
        <f t="shared" si="8"/>
        <v>10</v>
      </c>
      <c r="T15" s="16">
        <f t="shared" si="23"/>
        <v>8</v>
      </c>
      <c r="U15" s="17" t="s">
        <v>21</v>
      </c>
      <c r="V15" s="15">
        <f>[6]Лист1!$AJ$54</f>
        <v>155</v>
      </c>
      <c r="W15" s="16">
        <f t="shared" si="9"/>
        <v>39</v>
      </c>
      <c r="X15" s="16">
        <f t="shared" si="10"/>
        <v>39</v>
      </c>
      <c r="Y15" s="16">
        <f t="shared" si="11"/>
        <v>39</v>
      </c>
      <c r="Z15" s="16">
        <f t="shared" si="24"/>
        <v>38</v>
      </c>
      <c r="AA15" s="18" t="s">
        <v>21</v>
      </c>
      <c r="AB15" s="15">
        <f>[6]Лист1!$AJ$17</f>
        <v>21</v>
      </c>
      <c r="AC15" s="16">
        <f t="shared" si="12"/>
        <v>5</v>
      </c>
      <c r="AD15" s="16">
        <f t="shared" si="13"/>
        <v>5</v>
      </c>
      <c r="AE15" s="16">
        <f t="shared" si="14"/>
        <v>5</v>
      </c>
      <c r="AF15" s="34">
        <f t="shared" si="25"/>
        <v>6</v>
      </c>
      <c r="AG15" s="18" t="s">
        <v>21</v>
      </c>
      <c r="AH15" s="15">
        <f t="shared" si="15"/>
        <v>0</v>
      </c>
      <c r="AI15" s="16"/>
      <c r="AJ15" s="16"/>
      <c r="AK15" s="16"/>
      <c r="AL15" s="16"/>
      <c r="AM15" s="18" t="s">
        <v>21</v>
      </c>
      <c r="AN15" s="15">
        <f t="shared" si="16"/>
        <v>0</v>
      </c>
      <c r="AO15" s="16"/>
      <c r="AP15" s="16"/>
      <c r="AQ15" s="16"/>
      <c r="AR15" s="16"/>
      <c r="AS15" s="19" t="s">
        <v>21</v>
      </c>
      <c r="AT15" s="15">
        <f>[6]Лист1!$AJ$90</f>
        <v>2</v>
      </c>
      <c r="AU15" s="16">
        <f t="shared" si="17"/>
        <v>1</v>
      </c>
      <c r="AV15" s="16"/>
      <c r="AW15" s="16">
        <f t="shared" si="19"/>
        <v>1</v>
      </c>
      <c r="AX15" s="34"/>
    </row>
    <row r="16" spans="1:50" ht="18.75" x14ac:dyDescent="0.25">
      <c r="A16" s="13">
        <f t="shared" ca="1" si="20"/>
        <v>7</v>
      </c>
      <c r="B16" s="7" t="s">
        <v>27</v>
      </c>
      <c r="C16" s="14" t="s">
        <v>21</v>
      </c>
      <c r="D16" s="15">
        <f>[7]Лист1!$AJ$16</f>
        <v>319</v>
      </c>
      <c r="E16" s="20">
        <f t="shared" si="0"/>
        <v>80</v>
      </c>
      <c r="F16" s="20">
        <f t="shared" si="1"/>
        <v>80</v>
      </c>
      <c r="G16" s="20">
        <f t="shared" si="2"/>
        <v>80</v>
      </c>
      <c r="H16" s="20">
        <f t="shared" si="21"/>
        <v>79</v>
      </c>
      <c r="I16" s="17" t="s">
        <v>21</v>
      </c>
      <c r="J16" s="15">
        <f>[7]Лист1!$AJ$69</f>
        <v>1943</v>
      </c>
      <c r="K16" s="20">
        <f t="shared" si="3"/>
        <v>486</v>
      </c>
      <c r="L16" s="20">
        <f t="shared" si="4"/>
        <v>486</v>
      </c>
      <c r="M16" s="20">
        <f t="shared" si="5"/>
        <v>486</v>
      </c>
      <c r="N16" s="37">
        <f t="shared" si="22"/>
        <v>485</v>
      </c>
      <c r="O16" s="35" t="s">
        <v>21</v>
      </c>
      <c r="P16" s="15">
        <f>[7]Лист1!$AJ$86</f>
        <v>493</v>
      </c>
      <c r="Q16" s="20">
        <f t="shared" si="6"/>
        <v>123</v>
      </c>
      <c r="R16" s="32">
        <f t="shared" si="7"/>
        <v>123</v>
      </c>
      <c r="S16" s="20">
        <f t="shared" si="8"/>
        <v>123</v>
      </c>
      <c r="T16" s="20">
        <f t="shared" si="23"/>
        <v>124</v>
      </c>
      <c r="U16" s="17" t="s">
        <v>21</v>
      </c>
      <c r="V16" s="15">
        <f>[7]Лист1!$AJ$54</f>
        <v>2020</v>
      </c>
      <c r="W16" s="20">
        <f t="shared" si="9"/>
        <v>505</v>
      </c>
      <c r="X16" s="20">
        <f t="shared" si="10"/>
        <v>505</v>
      </c>
      <c r="Y16" s="20">
        <f t="shared" si="11"/>
        <v>505</v>
      </c>
      <c r="Z16" s="20">
        <f t="shared" si="24"/>
        <v>505</v>
      </c>
      <c r="AA16" s="18" t="s">
        <v>21</v>
      </c>
      <c r="AB16" s="15">
        <f>[7]Лист1!$AJ$17</f>
        <v>310</v>
      </c>
      <c r="AC16" s="20">
        <f t="shared" si="12"/>
        <v>78</v>
      </c>
      <c r="AD16" s="20">
        <f t="shared" si="13"/>
        <v>78</v>
      </c>
      <c r="AE16" s="20">
        <f t="shared" si="14"/>
        <v>78</v>
      </c>
      <c r="AF16" s="37">
        <f t="shared" si="25"/>
        <v>76</v>
      </c>
      <c r="AG16" s="18" t="s">
        <v>21</v>
      </c>
      <c r="AH16" s="15">
        <f t="shared" si="15"/>
        <v>0</v>
      </c>
      <c r="AI16" s="20"/>
      <c r="AJ16" s="20"/>
      <c r="AK16" s="20"/>
      <c r="AL16" s="20"/>
      <c r="AM16" s="18" t="s">
        <v>21</v>
      </c>
      <c r="AN16" s="15">
        <f t="shared" si="16"/>
        <v>0</v>
      </c>
      <c r="AO16" s="20"/>
      <c r="AP16" s="20"/>
      <c r="AQ16" s="20"/>
      <c r="AR16" s="20"/>
      <c r="AS16" s="19" t="s">
        <v>21</v>
      </c>
      <c r="AT16" s="15">
        <f>[7]Лист1!$AJ$90</f>
        <v>78</v>
      </c>
      <c r="AU16" s="20">
        <f t="shared" si="17"/>
        <v>20</v>
      </c>
      <c r="AV16" s="20">
        <f t="shared" si="18"/>
        <v>20</v>
      </c>
      <c r="AW16" s="20">
        <f t="shared" si="19"/>
        <v>20</v>
      </c>
      <c r="AX16" s="37">
        <f t="shared" si="26"/>
        <v>18</v>
      </c>
    </row>
    <row r="17" spans="1:50" ht="18.75" x14ac:dyDescent="0.25">
      <c r="A17" s="13">
        <f t="shared" ca="1" si="20"/>
        <v>8</v>
      </c>
      <c r="B17" s="7" t="s">
        <v>28</v>
      </c>
      <c r="C17" s="14" t="s">
        <v>21</v>
      </c>
      <c r="D17" s="15">
        <f>[8]Лист1!$AJ$16</f>
        <v>122</v>
      </c>
      <c r="E17" s="16">
        <f t="shared" si="0"/>
        <v>31</v>
      </c>
      <c r="F17" s="16">
        <f t="shared" si="1"/>
        <v>31</v>
      </c>
      <c r="G17" s="16">
        <f t="shared" si="2"/>
        <v>31</v>
      </c>
      <c r="H17" s="16">
        <f t="shared" si="21"/>
        <v>29</v>
      </c>
      <c r="I17" s="17" t="s">
        <v>21</v>
      </c>
      <c r="J17" s="15">
        <f>[8]Лист1!$AJ$69</f>
        <v>741</v>
      </c>
      <c r="K17" s="16">
        <f t="shared" si="3"/>
        <v>185</v>
      </c>
      <c r="L17" s="16">
        <f t="shared" si="4"/>
        <v>185</v>
      </c>
      <c r="M17" s="16">
        <f t="shared" si="5"/>
        <v>185</v>
      </c>
      <c r="N17" s="34">
        <f t="shared" si="22"/>
        <v>186</v>
      </c>
      <c r="O17" s="35" t="s">
        <v>21</v>
      </c>
      <c r="P17" s="15">
        <f>[8]Лист1!$AJ$86</f>
        <v>188</v>
      </c>
      <c r="Q17" s="16">
        <f t="shared" si="6"/>
        <v>47</v>
      </c>
      <c r="R17" s="32">
        <f t="shared" si="7"/>
        <v>47</v>
      </c>
      <c r="S17" s="16">
        <f t="shared" si="8"/>
        <v>47</v>
      </c>
      <c r="T17" s="16">
        <f t="shared" si="23"/>
        <v>47</v>
      </c>
      <c r="U17" s="17" t="s">
        <v>21</v>
      </c>
      <c r="V17" s="15">
        <f>[8]Лист1!$AJ$54</f>
        <v>771</v>
      </c>
      <c r="W17" s="16">
        <f t="shared" si="9"/>
        <v>193</v>
      </c>
      <c r="X17" s="16">
        <f t="shared" si="10"/>
        <v>193</v>
      </c>
      <c r="Y17" s="16">
        <f t="shared" si="11"/>
        <v>193</v>
      </c>
      <c r="Z17" s="16">
        <f t="shared" si="24"/>
        <v>192</v>
      </c>
      <c r="AA17" s="18" t="s">
        <v>21</v>
      </c>
      <c r="AB17" s="15">
        <f>[8]Лист1!$AJ$17</f>
        <v>58</v>
      </c>
      <c r="AC17" s="16">
        <f t="shared" si="12"/>
        <v>15</v>
      </c>
      <c r="AD17" s="16">
        <f t="shared" si="13"/>
        <v>15</v>
      </c>
      <c r="AE17" s="16">
        <f t="shared" si="14"/>
        <v>15</v>
      </c>
      <c r="AF17" s="34">
        <f t="shared" si="25"/>
        <v>13</v>
      </c>
      <c r="AG17" s="18" t="s">
        <v>21</v>
      </c>
      <c r="AH17" s="15">
        <f t="shared" si="15"/>
        <v>0</v>
      </c>
      <c r="AI17" s="16"/>
      <c r="AJ17" s="16"/>
      <c r="AK17" s="16"/>
      <c r="AL17" s="16"/>
      <c r="AM17" s="18" t="s">
        <v>21</v>
      </c>
      <c r="AN17" s="15">
        <f t="shared" si="16"/>
        <v>0</v>
      </c>
      <c r="AO17" s="16"/>
      <c r="AP17" s="16"/>
      <c r="AQ17" s="16"/>
      <c r="AR17" s="16"/>
      <c r="AS17" s="19" t="s">
        <v>21</v>
      </c>
      <c r="AT17" s="15">
        <f>[8]Лист1!$AJ$90</f>
        <v>21</v>
      </c>
      <c r="AU17" s="16">
        <f t="shared" si="17"/>
        <v>5</v>
      </c>
      <c r="AV17" s="16">
        <f t="shared" si="18"/>
        <v>5</v>
      </c>
      <c r="AW17" s="16">
        <f t="shared" si="19"/>
        <v>5</v>
      </c>
      <c r="AX17" s="34">
        <f t="shared" si="26"/>
        <v>6</v>
      </c>
    </row>
    <row r="18" spans="1:50" ht="18.75" x14ac:dyDescent="0.25">
      <c r="A18" s="13">
        <f t="shared" ca="1" si="20"/>
        <v>9</v>
      </c>
      <c r="B18" s="7" t="s">
        <v>29</v>
      </c>
      <c r="C18" s="14" t="s">
        <v>21</v>
      </c>
      <c r="D18" s="15">
        <f>[9]Лист1!$AJ$16</f>
        <v>0</v>
      </c>
      <c r="E18" s="16">
        <f t="shared" si="0"/>
        <v>0</v>
      </c>
      <c r="F18" s="16">
        <f t="shared" si="1"/>
        <v>0</v>
      </c>
      <c r="G18" s="16">
        <f t="shared" si="2"/>
        <v>0</v>
      </c>
      <c r="H18" s="16">
        <f t="shared" si="21"/>
        <v>0</v>
      </c>
      <c r="I18" s="17" t="s">
        <v>21</v>
      </c>
      <c r="J18" s="15">
        <f>[9]Лист1!$AJ$69</f>
        <v>2881</v>
      </c>
      <c r="K18" s="16">
        <f t="shared" si="3"/>
        <v>720</v>
      </c>
      <c r="L18" s="16">
        <f t="shared" si="4"/>
        <v>720</v>
      </c>
      <c r="M18" s="16">
        <f t="shared" si="5"/>
        <v>720</v>
      </c>
      <c r="N18" s="34">
        <f t="shared" si="22"/>
        <v>721</v>
      </c>
      <c r="O18" s="35" t="s">
        <v>21</v>
      </c>
      <c r="P18" s="15">
        <f>[9]Лист1!$AJ$86</f>
        <v>731</v>
      </c>
      <c r="Q18" s="16">
        <f t="shared" si="6"/>
        <v>183</v>
      </c>
      <c r="R18" s="32">
        <f t="shared" si="7"/>
        <v>183</v>
      </c>
      <c r="S18" s="16">
        <f t="shared" si="8"/>
        <v>183</v>
      </c>
      <c r="T18" s="16">
        <f t="shared" si="23"/>
        <v>182</v>
      </c>
      <c r="U18" s="17" t="s">
        <v>21</v>
      </c>
      <c r="V18" s="15">
        <f>[9]Лист1!$AJ$54</f>
        <v>2995</v>
      </c>
      <c r="W18" s="16">
        <f t="shared" si="9"/>
        <v>749</v>
      </c>
      <c r="X18" s="16">
        <f t="shared" si="10"/>
        <v>749</v>
      </c>
      <c r="Y18" s="16">
        <f t="shared" si="11"/>
        <v>749</v>
      </c>
      <c r="Z18" s="16">
        <f t="shared" si="24"/>
        <v>748</v>
      </c>
      <c r="AA18" s="18" t="s">
        <v>21</v>
      </c>
      <c r="AB18" s="15">
        <f>[9]Лист1!$AJ$17</f>
        <v>0</v>
      </c>
      <c r="AC18" s="16">
        <f t="shared" si="12"/>
        <v>0</v>
      </c>
      <c r="AD18" s="16">
        <f t="shared" si="13"/>
        <v>0</v>
      </c>
      <c r="AE18" s="16">
        <f t="shared" si="14"/>
        <v>0</v>
      </c>
      <c r="AF18" s="34">
        <f t="shared" si="25"/>
        <v>0</v>
      </c>
      <c r="AG18" s="18" t="s">
        <v>21</v>
      </c>
      <c r="AH18" s="15">
        <f t="shared" si="15"/>
        <v>0</v>
      </c>
      <c r="AI18" s="16"/>
      <c r="AJ18" s="16"/>
      <c r="AK18" s="16"/>
      <c r="AL18" s="16"/>
      <c r="AM18" s="18" t="s">
        <v>21</v>
      </c>
      <c r="AN18" s="15">
        <f t="shared" si="16"/>
        <v>0</v>
      </c>
      <c r="AO18" s="16"/>
      <c r="AP18" s="16"/>
      <c r="AQ18" s="16"/>
      <c r="AR18" s="16"/>
      <c r="AS18" s="19" t="s">
        <v>21</v>
      </c>
      <c r="AT18" s="15">
        <f>[9]Лист1!$AJ$90</f>
        <v>26</v>
      </c>
      <c r="AU18" s="16">
        <f t="shared" si="17"/>
        <v>7</v>
      </c>
      <c r="AV18" s="16">
        <f t="shared" si="18"/>
        <v>7</v>
      </c>
      <c r="AW18" s="16">
        <f t="shared" si="19"/>
        <v>7</v>
      </c>
      <c r="AX18" s="34">
        <f t="shared" si="26"/>
        <v>5</v>
      </c>
    </row>
    <row r="19" spans="1:50" ht="18.75" x14ac:dyDescent="0.25">
      <c r="A19" s="13">
        <f t="shared" ca="1" si="20"/>
        <v>10</v>
      </c>
      <c r="B19" s="7" t="s">
        <v>30</v>
      </c>
      <c r="C19" s="14" t="s">
        <v>21</v>
      </c>
      <c r="D19" s="15">
        <f>[10]Лист1!$AJ$16</f>
        <v>319</v>
      </c>
      <c r="E19" s="16">
        <f t="shared" si="0"/>
        <v>80</v>
      </c>
      <c r="F19" s="16">
        <f t="shared" si="1"/>
        <v>80</v>
      </c>
      <c r="G19" s="16">
        <f t="shared" si="2"/>
        <v>80</v>
      </c>
      <c r="H19" s="16">
        <f t="shared" si="21"/>
        <v>79</v>
      </c>
      <c r="I19" s="17" t="s">
        <v>21</v>
      </c>
      <c r="J19" s="15">
        <f>[10]Лист1!$AJ$69</f>
        <v>1945</v>
      </c>
      <c r="K19" s="16">
        <f t="shared" si="3"/>
        <v>486</v>
      </c>
      <c r="L19" s="16">
        <f t="shared" si="4"/>
        <v>486</v>
      </c>
      <c r="M19" s="16">
        <f t="shared" si="5"/>
        <v>486</v>
      </c>
      <c r="N19" s="34">
        <f t="shared" si="22"/>
        <v>487</v>
      </c>
      <c r="O19" s="35" t="s">
        <v>21</v>
      </c>
      <c r="P19" s="15">
        <f>[10]Лист1!$AJ$86</f>
        <v>493</v>
      </c>
      <c r="Q19" s="16">
        <f t="shared" si="6"/>
        <v>123</v>
      </c>
      <c r="R19" s="32">
        <f t="shared" si="7"/>
        <v>123</v>
      </c>
      <c r="S19" s="16">
        <f t="shared" si="8"/>
        <v>123</v>
      </c>
      <c r="T19" s="16">
        <f t="shared" si="23"/>
        <v>124</v>
      </c>
      <c r="U19" s="17" t="s">
        <v>21</v>
      </c>
      <c r="V19" s="15">
        <f>[10]Лист1!$AJ$54</f>
        <v>2022</v>
      </c>
      <c r="W19" s="16">
        <f t="shared" si="9"/>
        <v>506</v>
      </c>
      <c r="X19" s="16">
        <f t="shared" si="10"/>
        <v>506</v>
      </c>
      <c r="Y19" s="16">
        <f t="shared" si="11"/>
        <v>506</v>
      </c>
      <c r="Z19" s="16">
        <f t="shared" si="24"/>
        <v>504</v>
      </c>
      <c r="AA19" s="18" t="s">
        <v>21</v>
      </c>
      <c r="AB19" s="15">
        <f>[10]Лист1!$AJ$17</f>
        <v>256</v>
      </c>
      <c r="AC19" s="16">
        <f t="shared" si="12"/>
        <v>64</v>
      </c>
      <c r="AD19" s="16">
        <f t="shared" si="13"/>
        <v>64</v>
      </c>
      <c r="AE19" s="16">
        <f t="shared" si="14"/>
        <v>64</v>
      </c>
      <c r="AF19" s="34">
        <f t="shared" si="25"/>
        <v>64</v>
      </c>
      <c r="AG19" s="18" t="s">
        <v>21</v>
      </c>
      <c r="AH19" s="15">
        <f t="shared" si="15"/>
        <v>0</v>
      </c>
      <c r="AI19" s="16"/>
      <c r="AJ19" s="16"/>
      <c r="AK19" s="16"/>
      <c r="AL19" s="16"/>
      <c r="AM19" s="18" t="s">
        <v>21</v>
      </c>
      <c r="AN19" s="15">
        <f t="shared" si="16"/>
        <v>0</v>
      </c>
      <c r="AO19" s="16"/>
      <c r="AP19" s="16"/>
      <c r="AQ19" s="16"/>
      <c r="AR19" s="16"/>
      <c r="AS19" s="19" t="s">
        <v>21</v>
      </c>
      <c r="AT19" s="15">
        <f>[10]Лист1!$AJ$90</f>
        <v>67</v>
      </c>
      <c r="AU19" s="16">
        <f t="shared" si="17"/>
        <v>17</v>
      </c>
      <c r="AV19" s="16">
        <f t="shared" si="18"/>
        <v>17</v>
      </c>
      <c r="AW19" s="16">
        <f t="shared" si="19"/>
        <v>17</v>
      </c>
      <c r="AX19" s="34">
        <f t="shared" si="26"/>
        <v>16</v>
      </c>
    </row>
    <row r="20" spans="1:50" ht="18.75" x14ac:dyDescent="0.25">
      <c r="A20" s="13">
        <f t="shared" ca="1" si="20"/>
        <v>11</v>
      </c>
      <c r="B20" s="7" t="s">
        <v>31</v>
      </c>
      <c r="C20" s="14" t="s">
        <v>21</v>
      </c>
      <c r="D20" s="15">
        <f>[11]Лист1!$AJ$16</f>
        <v>97</v>
      </c>
      <c r="E20" s="16">
        <f t="shared" si="0"/>
        <v>24</v>
      </c>
      <c r="F20" s="16">
        <f t="shared" si="1"/>
        <v>24</v>
      </c>
      <c r="G20" s="16">
        <f t="shared" si="2"/>
        <v>24</v>
      </c>
      <c r="H20" s="16">
        <f t="shared" si="21"/>
        <v>25</v>
      </c>
      <c r="I20" s="17" t="s">
        <v>21</v>
      </c>
      <c r="J20" s="15">
        <f>[11]Лист1!$AJ$69</f>
        <v>591</v>
      </c>
      <c r="K20" s="16">
        <f t="shared" si="3"/>
        <v>148</v>
      </c>
      <c r="L20" s="16">
        <f t="shared" si="4"/>
        <v>148</v>
      </c>
      <c r="M20" s="16">
        <f t="shared" si="5"/>
        <v>148</v>
      </c>
      <c r="N20" s="34">
        <f t="shared" si="22"/>
        <v>147</v>
      </c>
      <c r="O20" s="35" t="s">
        <v>21</v>
      </c>
      <c r="P20" s="15">
        <f>[11]Лист1!$AJ$86</f>
        <v>150</v>
      </c>
      <c r="Q20" s="16">
        <f t="shared" si="6"/>
        <v>38</v>
      </c>
      <c r="R20" s="32">
        <f t="shared" si="7"/>
        <v>38</v>
      </c>
      <c r="S20" s="16">
        <f t="shared" si="8"/>
        <v>38</v>
      </c>
      <c r="T20" s="16">
        <f t="shared" si="23"/>
        <v>36</v>
      </c>
      <c r="U20" s="17" t="s">
        <v>21</v>
      </c>
      <c r="V20" s="15">
        <f>[11]Лист1!$AJ$54</f>
        <v>614</v>
      </c>
      <c r="W20" s="16">
        <f t="shared" si="9"/>
        <v>154</v>
      </c>
      <c r="X20" s="16">
        <f t="shared" si="10"/>
        <v>154</v>
      </c>
      <c r="Y20" s="16">
        <f t="shared" si="11"/>
        <v>154</v>
      </c>
      <c r="Z20" s="16">
        <f t="shared" si="24"/>
        <v>152</v>
      </c>
      <c r="AA20" s="18" t="s">
        <v>21</v>
      </c>
      <c r="AB20" s="15">
        <f>[11]Лист1!$AJ$17</f>
        <v>0</v>
      </c>
      <c r="AC20" s="16">
        <f t="shared" si="12"/>
        <v>0</v>
      </c>
      <c r="AD20" s="16">
        <f t="shared" si="13"/>
        <v>0</v>
      </c>
      <c r="AE20" s="16">
        <f t="shared" si="14"/>
        <v>0</v>
      </c>
      <c r="AF20" s="34">
        <f t="shared" si="25"/>
        <v>0</v>
      </c>
      <c r="AG20" s="18" t="s">
        <v>21</v>
      </c>
      <c r="AH20" s="15">
        <f t="shared" si="15"/>
        <v>0</v>
      </c>
      <c r="AI20" s="16"/>
      <c r="AJ20" s="16"/>
      <c r="AK20" s="16"/>
      <c r="AL20" s="16"/>
      <c r="AM20" s="18" t="s">
        <v>21</v>
      </c>
      <c r="AN20" s="15">
        <f t="shared" si="16"/>
        <v>0</v>
      </c>
      <c r="AO20" s="16"/>
      <c r="AP20" s="16"/>
      <c r="AQ20" s="16"/>
      <c r="AR20" s="16"/>
      <c r="AS20" s="19" t="s">
        <v>21</v>
      </c>
      <c r="AT20" s="15">
        <f>[11]Лист1!$AJ$90</f>
        <v>17</v>
      </c>
      <c r="AU20" s="16">
        <f t="shared" si="17"/>
        <v>4</v>
      </c>
      <c r="AV20" s="16">
        <f t="shared" si="18"/>
        <v>4</v>
      </c>
      <c r="AW20" s="16">
        <f t="shared" si="19"/>
        <v>4</v>
      </c>
      <c r="AX20" s="34">
        <f t="shared" si="26"/>
        <v>5</v>
      </c>
    </row>
    <row r="21" spans="1:50" ht="18.75" x14ac:dyDescent="0.25">
      <c r="A21" s="13">
        <f t="shared" ca="1" si="20"/>
        <v>12</v>
      </c>
      <c r="B21" s="21" t="s">
        <v>32</v>
      </c>
      <c r="C21" s="14" t="s">
        <v>21</v>
      </c>
      <c r="D21" s="15">
        <f>[12]Лист1!$AJ$16</f>
        <v>572</v>
      </c>
      <c r="E21" s="16">
        <f t="shared" si="0"/>
        <v>143</v>
      </c>
      <c r="F21" s="16">
        <f t="shared" si="1"/>
        <v>143</v>
      </c>
      <c r="G21" s="16">
        <f t="shared" si="2"/>
        <v>143</v>
      </c>
      <c r="H21" s="16">
        <f t="shared" si="21"/>
        <v>143</v>
      </c>
      <c r="I21" s="17" t="s">
        <v>21</v>
      </c>
      <c r="J21" s="15">
        <f>[12]Лист1!$AJ$69</f>
        <v>3055</v>
      </c>
      <c r="K21" s="16">
        <f t="shared" si="3"/>
        <v>764</v>
      </c>
      <c r="L21" s="16">
        <f t="shared" si="4"/>
        <v>764</v>
      </c>
      <c r="M21" s="16">
        <f t="shared" si="5"/>
        <v>764</v>
      </c>
      <c r="N21" s="34">
        <f t="shared" si="22"/>
        <v>763</v>
      </c>
      <c r="O21" s="35" t="s">
        <v>21</v>
      </c>
      <c r="P21" s="15">
        <f>[12]Лист1!$AJ$86</f>
        <v>775</v>
      </c>
      <c r="Q21" s="16">
        <f t="shared" si="6"/>
        <v>194</v>
      </c>
      <c r="R21" s="32">
        <f t="shared" si="7"/>
        <v>194</v>
      </c>
      <c r="S21" s="16">
        <f t="shared" si="8"/>
        <v>194</v>
      </c>
      <c r="T21" s="16">
        <f t="shared" si="23"/>
        <v>193</v>
      </c>
      <c r="U21" s="17" t="s">
        <v>21</v>
      </c>
      <c r="V21" s="15">
        <f>[12]Лист1!$AJ$54</f>
        <v>3177</v>
      </c>
      <c r="W21" s="16">
        <f t="shared" si="9"/>
        <v>794</v>
      </c>
      <c r="X21" s="16">
        <f t="shared" si="10"/>
        <v>794</v>
      </c>
      <c r="Y21" s="16">
        <f t="shared" si="11"/>
        <v>794</v>
      </c>
      <c r="Z21" s="16">
        <f t="shared" si="24"/>
        <v>795</v>
      </c>
      <c r="AA21" s="18" t="s">
        <v>21</v>
      </c>
      <c r="AB21" s="15">
        <f>[12]Лист1!$AJ$17</f>
        <v>292</v>
      </c>
      <c r="AC21" s="16">
        <f t="shared" si="12"/>
        <v>73</v>
      </c>
      <c r="AD21" s="16">
        <f t="shared" si="13"/>
        <v>73</v>
      </c>
      <c r="AE21" s="16">
        <f t="shared" si="14"/>
        <v>73</v>
      </c>
      <c r="AF21" s="34">
        <f t="shared" si="25"/>
        <v>73</v>
      </c>
      <c r="AG21" s="18" t="s">
        <v>21</v>
      </c>
      <c r="AH21" s="15">
        <f t="shared" si="15"/>
        <v>0</v>
      </c>
      <c r="AI21" s="16"/>
      <c r="AJ21" s="16"/>
      <c r="AK21" s="16"/>
      <c r="AL21" s="16"/>
      <c r="AM21" s="18" t="s">
        <v>21</v>
      </c>
      <c r="AN21" s="15">
        <f t="shared" si="16"/>
        <v>0</v>
      </c>
      <c r="AO21" s="16"/>
      <c r="AP21" s="16"/>
      <c r="AQ21" s="16"/>
      <c r="AR21" s="16"/>
      <c r="AS21" s="19" t="s">
        <v>21</v>
      </c>
      <c r="AT21" s="15">
        <f>[12]Лист1!$AJ$90</f>
        <v>47</v>
      </c>
      <c r="AU21" s="16">
        <f t="shared" si="17"/>
        <v>12</v>
      </c>
      <c r="AV21" s="16">
        <f t="shared" si="18"/>
        <v>12</v>
      </c>
      <c r="AW21" s="16">
        <f t="shared" si="19"/>
        <v>12</v>
      </c>
      <c r="AX21" s="34">
        <f t="shared" si="26"/>
        <v>11</v>
      </c>
    </row>
    <row r="22" spans="1:50" ht="18.75" x14ac:dyDescent="0.25">
      <c r="A22" s="13">
        <f t="shared" ca="1" si="20"/>
        <v>13</v>
      </c>
      <c r="B22" s="7" t="s">
        <v>33</v>
      </c>
      <c r="C22" s="14" t="s">
        <v>21</v>
      </c>
      <c r="D22" s="15">
        <f>[13]Лист1!$AJ$16</f>
        <v>14</v>
      </c>
      <c r="E22" s="16">
        <f t="shared" si="0"/>
        <v>4</v>
      </c>
      <c r="F22" s="16">
        <f t="shared" si="1"/>
        <v>4</v>
      </c>
      <c r="G22" s="16">
        <f t="shared" si="2"/>
        <v>4</v>
      </c>
      <c r="H22" s="16">
        <f t="shared" si="21"/>
        <v>2</v>
      </c>
      <c r="I22" s="17" t="s">
        <v>21</v>
      </c>
      <c r="J22" s="15">
        <f>[13]Лист1!$AJ$69</f>
        <v>82</v>
      </c>
      <c r="K22" s="16">
        <f t="shared" si="3"/>
        <v>21</v>
      </c>
      <c r="L22" s="16">
        <f t="shared" si="4"/>
        <v>21</v>
      </c>
      <c r="M22" s="16">
        <f t="shared" si="5"/>
        <v>21</v>
      </c>
      <c r="N22" s="34">
        <f t="shared" si="22"/>
        <v>19</v>
      </c>
      <c r="O22" s="35" t="s">
        <v>21</v>
      </c>
      <c r="P22" s="15">
        <f>[13]Лист1!$AJ$86</f>
        <v>21</v>
      </c>
      <c r="Q22" s="16">
        <f t="shared" si="6"/>
        <v>5</v>
      </c>
      <c r="R22" s="32">
        <f t="shared" si="7"/>
        <v>5</v>
      </c>
      <c r="S22" s="16">
        <f t="shared" si="8"/>
        <v>5</v>
      </c>
      <c r="T22" s="16">
        <f t="shared" si="23"/>
        <v>6</v>
      </c>
      <c r="U22" s="17" t="s">
        <v>21</v>
      </c>
      <c r="V22" s="15">
        <f>[13]Лист1!$AJ$54</f>
        <v>86</v>
      </c>
      <c r="W22" s="16">
        <f t="shared" si="9"/>
        <v>22</v>
      </c>
      <c r="X22" s="16">
        <f t="shared" si="10"/>
        <v>22</v>
      </c>
      <c r="Y22" s="16">
        <f t="shared" si="11"/>
        <v>22</v>
      </c>
      <c r="Z22" s="16">
        <f t="shared" si="24"/>
        <v>20</v>
      </c>
      <c r="AA22" s="18" t="s">
        <v>21</v>
      </c>
      <c r="AB22" s="15">
        <f>[13]Лист1!$AJ$17</f>
        <v>5</v>
      </c>
      <c r="AC22" s="16">
        <f t="shared" si="12"/>
        <v>1</v>
      </c>
      <c r="AD22" s="16">
        <f t="shared" si="13"/>
        <v>1</v>
      </c>
      <c r="AE22" s="16">
        <f t="shared" si="14"/>
        <v>1</v>
      </c>
      <c r="AF22" s="34">
        <f t="shared" si="25"/>
        <v>2</v>
      </c>
      <c r="AG22" s="18" t="s">
        <v>21</v>
      </c>
      <c r="AH22" s="15">
        <f t="shared" si="15"/>
        <v>0</v>
      </c>
      <c r="AI22" s="16"/>
      <c r="AJ22" s="16"/>
      <c r="AK22" s="16"/>
      <c r="AL22" s="16"/>
      <c r="AM22" s="18" t="s">
        <v>21</v>
      </c>
      <c r="AN22" s="15">
        <f t="shared" si="16"/>
        <v>0</v>
      </c>
      <c r="AO22" s="16"/>
      <c r="AP22" s="16"/>
      <c r="AQ22" s="16"/>
      <c r="AR22" s="16"/>
      <c r="AS22" s="19" t="s">
        <v>21</v>
      </c>
      <c r="AT22" s="15">
        <f>[13]Лист1!$AJ$90</f>
        <v>5</v>
      </c>
      <c r="AU22" s="16">
        <f t="shared" si="17"/>
        <v>1</v>
      </c>
      <c r="AV22" s="16">
        <f t="shared" si="18"/>
        <v>1</v>
      </c>
      <c r="AW22" s="16">
        <f t="shared" si="19"/>
        <v>1</v>
      </c>
      <c r="AX22" s="34">
        <f t="shared" si="26"/>
        <v>2</v>
      </c>
    </row>
    <row r="23" spans="1:50" ht="18.75" x14ac:dyDescent="0.25">
      <c r="A23" s="13">
        <f t="shared" ca="1" si="20"/>
        <v>14</v>
      </c>
      <c r="B23" s="7" t="s">
        <v>34</v>
      </c>
      <c r="C23" s="14" t="s">
        <v>21</v>
      </c>
      <c r="D23" s="15">
        <f>[14]Лист1!$AJ$16</f>
        <v>10</v>
      </c>
      <c r="E23" s="16">
        <f t="shared" si="0"/>
        <v>3</v>
      </c>
      <c r="F23" s="16">
        <f t="shared" si="1"/>
        <v>3</v>
      </c>
      <c r="G23" s="16">
        <f t="shared" si="2"/>
        <v>3</v>
      </c>
      <c r="H23" s="16">
        <f t="shared" si="21"/>
        <v>1</v>
      </c>
      <c r="I23" s="17" t="s">
        <v>21</v>
      </c>
      <c r="J23" s="15">
        <f>[14]Лист1!$AJ$69</f>
        <v>61</v>
      </c>
      <c r="K23" s="16">
        <f t="shared" si="3"/>
        <v>15</v>
      </c>
      <c r="L23" s="16">
        <f t="shared" si="4"/>
        <v>15</v>
      </c>
      <c r="M23" s="16">
        <f t="shared" si="5"/>
        <v>15</v>
      </c>
      <c r="N23" s="34">
        <f t="shared" si="22"/>
        <v>16</v>
      </c>
      <c r="O23" s="35" t="s">
        <v>21</v>
      </c>
      <c r="P23" s="15">
        <f>[14]Лист1!$AJ$86</f>
        <v>15</v>
      </c>
      <c r="Q23" s="16">
        <f t="shared" si="6"/>
        <v>4</v>
      </c>
      <c r="R23" s="32">
        <f t="shared" si="7"/>
        <v>4</v>
      </c>
      <c r="S23" s="16">
        <f t="shared" si="8"/>
        <v>4</v>
      </c>
      <c r="T23" s="16">
        <f t="shared" si="23"/>
        <v>3</v>
      </c>
      <c r="U23" s="17" t="s">
        <v>21</v>
      </c>
      <c r="V23" s="15">
        <f>[14]Лист1!$AJ$54</f>
        <v>63</v>
      </c>
      <c r="W23" s="16">
        <f t="shared" si="9"/>
        <v>16</v>
      </c>
      <c r="X23" s="16">
        <f t="shared" si="10"/>
        <v>16</v>
      </c>
      <c r="Y23" s="16">
        <f t="shared" si="11"/>
        <v>16</v>
      </c>
      <c r="Z23" s="16">
        <f t="shared" si="24"/>
        <v>15</v>
      </c>
      <c r="AA23" s="18" t="s">
        <v>21</v>
      </c>
      <c r="AB23" s="15">
        <f>[14]Лист1!$AJ$17</f>
        <v>7</v>
      </c>
      <c r="AC23" s="16">
        <f t="shared" si="12"/>
        <v>2</v>
      </c>
      <c r="AD23" s="16">
        <f t="shared" si="13"/>
        <v>2</v>
      </c>
      <c r="AE23" s="16">
        <f t="shared" si="14"/>
        <v>2</v>
      </c>
      <c r="AF23" s="34">
        <f t="shared" si="25"/>
        <v>1</v>
      </c>
      <c r="AG23" s="18" t="s">
        <v>21</v>
      </c>
      <c r="AH23" s="15">
        <f t="shared" si="15"/>
        <v>0</v>
      </c>
      <c r="AI23" s="16"/>
      <c r="AJ23" s="16"/>
      <c r="AK23" s="16"/>
      <c r="AL23" s="16"/>
      <c r="AM23" s="18" t="s">
        <v>21</v>
      </c>
      <c r="AN23" s="15">
        <f t="shared" si="16"/>
        <v>0</v>
      </c>
      <c r="AO23" s="16"/>
      <c r="AP23" s="16"/>
      <c r="AQ23" s="16"/>
      <c r="AR23" s="16"/>
      <c r="AS23" s="19" t="s">
        <v>21</v>
      </c>
      <c r="AT23" s="15">
        <f>[14]Лист1!$AJ$90</f>
        <v>2</v>
      </c>
      <c r="AU23" s="16">
        <f t="shared" si="17"/>
        <v>1</v>
      </c>
      <c r="AV23" s="16">
        <f t="shared" si="18"/>
        <v>1</v>
      </c>
      <c r="AW23" s="16"/>
      <c r="AX23" s="34"/>
    </row>
    <row r="24" spans="1:50" ht="18.75" x14ac:dyDescent="0.25">
      <c r="A24" s="13">
        <f t="shared" ca="1" si="20"/>
        <v>15</v>
      </c>
      <c r="B24" s="7" t="s">
        <v>35</v>
      </c>
      <c r="C24" s="14" t="s">
        <v>21</v>
      </c>
      <c r="D24" s="15">
        <f>[15]Лист1!$AJ$16</f>
        <v>29</v>
      </c>
      <c r="E24" s="16">
        <f t="shared" si="0"/>
        <v>7</v>
      </c>
      <c r="F24" s="16">
        <f t="shared" si="1"/>
        <v>7</v>
      </c>
      <c r="G24" s="16">
        <f t="shared" si="2"/>
        <v>7</v>
      </c>
      <c r="H24" s="16">
        <f t="shared" si="21"/>
        <v>8</v>
      </c>
      <c r="I24" s="17" t="s">
        <v>21</v>
      </c>
      <c r="J24" s="15">
        <f>[15]Лист1!$AJ$69</f>
        <v>175</v>
      </c>
      <c r="K24" s="16">
        <f t="shared" si="3"/>
        <v>44</v>
      </c>
      <c r="L24" s="16">
        <f t="shared" si="4"/>
        <v>44</v>
      </c>
      <c r="M24" s="16">
        <f t="shared" si="5"/>
        <v>44</v>
      </c>
      <c r="N24" s="34">
        <f t="shared" si="22"/>
        <v>43</v>
      </c>
      <c r="O24" s="35" t="s">
        <v>21</v>
      </c>
      <c r="P24" s="15">
        <f>[15]Лист1!$AJ$86</f>
        <v>45</v>
      </c>
      <c r="Q24" s="16">
        <f t="shared" si="6"/>
        <v>11</v>
      </c>
      <c r="R24" s="32">
        <f t="shared" si="7"/>
        <v>11</v>
      </c>
      <c r="S24" s="16">
        <f t="shared" si="8"/>
        <v>11</v>
      </c>
      <c r="T24" s="16">
        <f t="shared" si="23"/>
        <v>12</v>
      </c>
      <c r="U24" s="17" t="s">
        <v>21</v>
      </c>
      <c r="V24" s="15">
        <f>[15]Лист1!$AJ$54</f>
        <v>182</v>
      </c>
      <c r="W24" s="16">
        <f t="shared" si="9"/>
        <v>46</v>
      </c>
      <c r="X24" s="16">
        <f t="shared" si="10"/>
        <v>46</v>
      </c>
      <c r="Y24" s="16">
        <f t="shared" si="11"/>
        <v>46</v>
      </c>
      <c r="Z24" s="16">
        <f t="shared" si="24"/>
        <v>44</v>
      </c>
      <c r="AA24" s="18" t="s">
        <v>21</v>
      </c>
      <c r="AB24" s="15">
        <f>[15]Лист1!$AJ$17</f>
        <v>55</v>
      </c>
      <c r="AC24" s="16">
        <f t="shared" si="12"/>
        <v>14</v>
      </c>
      <c r="AD24" s="16">
        <f t="shared" si="13"/>
        <v>14</v>
      </c>
      <c r="AE24" s="16">
        <f t="shared" si="14"/>
        <v>14</v>
      </c>
      <c r="AF24" s="34">
        <f t="shared" si="25"/>
        <v>13</v>
      </c>
      <c r="AG24" s="18" t="s">
        <v>21</v>
      </c>
      <c r="AH24" s="15">
        <f t="shared" si="15"/>
        <v>0</v>
      </c>
      <c r="AI24" s="16"/>
      <c r="AJ24" s="16"/>
      <c r="AK24" s="16"/>
      <c r="AL24" s="16"/>
      <c r="AM24" s="18" t="s">
        <v>21</v>
      </c>
      <c r="AN24" s="15">
        <f t="shared" si="16"/>
        <v>0</v>
      </c>
      <c r="AO24" s="16"/>
      <c r="AP24" s="16"/>
      <c r="AQ24" s="16"/>
      <c r="AR24" s="16"/>
      <c r="AS24" s="19" t="s">
        <v>21</v>
      </c>
      <c r="AT24" s="15">
        <f>[15]Лист1!$AJ$90</f>
        <v>14</v>
      </c>
      <c r="AU24" s="16">
        <f t="shared" si="17"/>
        <v>4</v>
      </c>
      <c r="AV24" s="16">
        <f t="shared" si="18"/>
        <v>4</v>
      </c>
      <c r="AW24" s="16">
        <f t="shared" si="19"/>
        <v>4</v>
      </c>
      <c r="AX24" s="34">
        <f t="shared" si="26"/>
        <v>2</v>
      </c>
    </row>
    <row r="25" spans="1:50" ht="18.75" x14ac:dyDescent="0.25">
      <c r="A25" s="13">
        <f t="shared" ca="1" si="20"/>
        <v>16</v>
      </c>
      <c r="B25" s="7" t="s">
        <v>36</v>
      </c>
      <c r="C25" s="14" t="s">
        <v>21</v>
      </c>
      <c r="D25" s="15">
        <f>[16]Лист1!$AJ$16</f>
        <v>116</v>
      </c>
      <c r="E25" s="16">
        <f t="shared" si="0"/>
        <v>29</v>
      </c>
      <c r="F25" s="16">
        <f t="shared" si="1"/>
        <v>29</v>
      </c>
      <c r="G25" s="16">
        <f t="shared" si="2"/>
        <v>29</v>
      </c>
      <c r="H25" s="16">
        <f t="shared" si="21"/>
        <v>29</v>
      </c>
      <c r="I25" s="17" t="s">
        <v>21</v>
      </c>
      <c r="J25" s="15">
        <f>[16]Лист1!$AJ$69</f>
        <v>706</v>
      </c>
      <c r="K25" s="16">
        <f t="shared" si="3"/>
        <v>177</v>
      </c>
      <c r="L25" s="16">
        <f t="shared" si="4"/>
        <v>177</v>
      </c>
      <c r="M25" s="16">
        <f t="shared" si="5"/>
        <v>177</v>
      </c>
      <c r="N25" s="34">
        <f t="shared" si="22"/>
        <v>175</v>
      </c>
      <c r="O25" s="35" t="s">
        <v>21</v>
      </c>
      <c r="P25" s="15">
        <f>[16]Лист1!$AJ$86</f>
        <v>179</v>
      </c>
      <c r="Q25" s="44">
        <f t="shared" si="6"/>
        <v>45</v>
      </c>
      <c r="R25" s="45">
        <f t="shared" si="7"/>
        <v>45</v>
      </c>
      <c r="S25" s="44">
        <f t="shared" si="8"/>
        <v>45</v>
      </c>
      <c r="T25" s="44">
        <f t="shared" si="23"/>
        <v>44</v>
      </c>
      <c r="U25" s="17" t="s">
        <v>21</v>
      </c>
      <c r="V25" s="15">
        <f>[16]Лист1!$AJ$54</f>
        <v>734</v>
      </c>
      <c r="W25" s="16">
        <f t="shared" si="9"/>
        <v>184</v>
      </c>
      <c r="X25" s="16">
        <f t="shared" si="10"/>
        <v>184</v>
      </c>
      <c r="Y25" s="16">
        <f t="shared" si="11"/>
        <v>184</v>
      </c>
      <c r="Z25" s="16">
        <f t="shared" si="24"/>
        <v>182</v>
      </c>
      <c r="AA25" s="18" t="s">
        <v>21</v>
      </c>
      <c r="AB25" s="15">
        <f>[16]Лист1!$AJ$17</f>
        <v>2</v>
      </c>
      <c r="AC25" s="16">
        <f t="shared" si="12"/>
        <v>1</v>
      </c>
      <c r="AD25" s="16">
        <f t="shared" si="13"/>
        <v>1</v>
      </c>
      <c r="AE25" s="16">
        <v>0</v>
      </c>
      <c r="AF25" s="34">
        <v>0</v>
      </c>
      <c r="AG25" s="18" t="s">
        <v>21</v>
      </c>
      <c r="AH25" s="15">
        <f t="shared" si="15"/>
        <v>0</v>
      </c>
      <c r="AI25" s="16"/>
      <c r="AJ25" s="16"/>
      <c r="AK25" s="16"/>
      <c r="AL25" s="16"/>
      <c r="AM25" s="18" t="s">
        <v>21</v>
      </c>
      <c r="AN25" s="15">
        <f t="shared" si="16"/>
        <v>0</v>
      </c>
      <c r="AO25" s="16"/>
      <c r="AP25" s="16"/>
      <c r="AQ25" s="16"/>
      <c r="AR25" s="16"/>
      <c r="AS25" s="19" t="s">
        <v>21</v>
      </c>
      <c r="AT25" s="15">
        <f>[16]Лист1!$AJ$90</f>
        <v>9</v>
      </c>
      <c r="AU25" s="16">
        <f t="shared" si="17"/>
        <v>2</v>
      </c>
      <c r="AV25" s="16">
        <f t="shared" si="18"/>
        <v>2</v>
      </c>
      <c r="AW25" s="16">
        <f t="shared" si="19"/>
        <v>2</v>
      </c>
      <c r="AX25" s="34">
        <f t="shared" si="26"/>
        <v>3</v>
      </c>
    </row>
    <row r="26" spans="1:50" ht="18.75" x14ac:dyDescent="0.25">
      <c r="A26" s="13">
        <f t="shared" ca="1" si="20"/>
        <v>17</v>
      </c>
      <c r="B26" s="7" t="s">
        <v>37</v>
      </c>
      <c r="C26" s="14" t="s">
        <v>21</v>
      </c>
      <c r="D26" s="15">
        <f>[17]Лист1!$AJ$16</f>
        <v>10</v>
      </c>
      <c r="E26" s="16">
        <f t="shared" si="0"/>
        <v>3</v>
      </c>
      <c r="F26" s="16">
        <f t="shared" si="1"/>
        <v>3</v>
      </c>
      <c r="G26" s="16">
        <f t="shared" si="2"/>
        <v>3</v>
      </c>
      <c r="H26" s="16">
        <f t="shared" si="21"/>
        <v>1</v>
      </c>
      <c r="I26" s="17" t="s">
        <v>21</v>
      </c>
      <c r="J26" s="15">
        <f>[17]Лист1!$AJ$69</f>
        <v>62</v>
      </c>
      <c r="K26" s="16">
        <f t="shared" si="3"/>
        <v>16</v>
      </c>
      <c r="L26" s="16">
        <f t="shared" si="4"/>
        <v>16</v>
      </c>
      <c r="M26" s="16">
        <f t="shared" si="5"/>
        <v>16</v>
      </c>
      <c r="N26" s="34">
        <f t="shared" si="22"/>
        <v>14</v>
      </c>
      <c r="O26" s="35" t="s">
        <v>21</v>
      </c>
      <c r="P26" s="15">
        <f>[17]Лист1!$AJ$86</f>
        <v>16</v>
      </c>
      <c r="Q26" s="16">
        <f t="shared" si="6"/>
        <v>4</v>
      </c>
      <c r="R26" s="32">
        <f t="shared" si="7"/>
        <v>4</v>
      </c>
      <c r="S26" s="16">
        <f t="shared" si="8"/>
        <v>4</v>
      </c>
      <c r="T26" s="16">
        <f t="shared" si="23"/>
        <v>4</v>
      </c>
      <c r="U26" s="17" t="s">
        <v>21</v>
      </c>
      <c r="V26" s="15">
        <f>[17]Лист1!$AJ$54</f>
        <v>65</v>
      </c>
      <c r="W26" s="16">
        <f t="shared" si="9"/>
        <v>16</v>
      </c>
      <c r="X26" s="16">
        <f t="shared" si="10"/>
        <v>16</v>
      </c>
      <c r="Y26" s="16">
        <f t="shared" si="11"/>
        <v>16</v>
      </c>
      <c r="Z26" s="16">
        <f t="shared" si="24"/>
        <v>17</v>
      </c>
      <c r="AA26" s="18" t="s">
        <v>21</v>
      </c>
      <c r="AB26" s="15">
        <f>[17]Лист1!$AJ$17</f>
        <v>2</v>
      </c>
      <c r="AC26" s="16">
        <f t="shared" si="12"/>
        <v>1</v>
      </c>
      <c r="AD26" s="16">
        <f t="shared" si="13"/>
        <v>1</v>
      </c>
      <c r="AE26" s="16">
        <v>0</v>
      </c>
      <c r="AF26" s="34">
        <v>0</v>
      </c>
      <c r="AG26" s="18" t="s">
        <v>21</v>
      </c>
      <c r="AH26" s="15">
        <f t="shared" si="15"/>
        <v>0</v>
      </c>
      <c r="AI26" s="16"/>
      <c r="AJ26" s="16"/>
      <c r="AK26" s="16"/>
      <c r="AL26" s="16"/>
      <c r="AM26" s="18" t="s">
        <v>21</v>
      </c>
      <c r="AN26" s="15">
        <f t="shared" si="16"/>
        <v>0</v>
      </c>
      <c r="AO26" s="16"/>
      <c r="AP26" s="16"/>
      <c r="AQ26" s="16"/>
      <c r="AR26" s="16"/>
      <c r="AS26" s="19" t="s">
        <v>21</v>
      </c>
      <c r="AT26" s="15">
        <f>[17]Лист1!$AJ$90</f>
        <v>5</v>
      </c>
      <c r="AU26" s="16">
        <f t="shared" si="17"/>
        <v>1</v>
      </c>
      <c r="AV26" s="16">
        <f t="shared" si="18"/>
        <v>1</v>
      </c>
      <c r="AW26" s="16">
        <f t="shared" si="19"/>
        <v>1</v>
      </c>
      <c r="AX26" s="34">
        <f t="shared" si="26"/>
        <v>2</v>
      </c>
    </row>
    <row r="27" spans="1:50" ht="18.75" x14ac:dyDescent="0.25">
      <c r="A27" s="13">
        <f t="shared" ca="1" si="20"/>
        <v>18</v>
      </c>
      <c r="B27" s="7" t="s">
        <v>38</v>
      </c>
      <c r="C27" s="14" t="s">
        <v>21</v>
      </c>
      <c r="D27" s="15"/>
      <c r="E27" s="20"/>
      <c r="F27" s="20"/>
      <c r="G27" s="20"/>
      <c r="H27" s="20"/>
      <c r="I27" s="17" t="s">
        <v>21</v>
      </c>
      <c r="J27" s="15">
        <f>[18]Лист1!$AJ$69</f>
        <v>430</v>
      </c>
      <c r="K27" s="16">
        <f t="shared" si="3"/>
        <v>108</v>
      </c>
      <c r="L27" s="16">
        <f t="shared" si="4"/>
        <v>108</v>
      </c>
      <c r="M27" s="16">
        <f t="shared" si="5"/>
        <v>108</v>
      </c>
      <c r="N27" s="34">
        <f t="shared" si="22"/>
        <v>106</v>
      </c>
      <c r="O27" s="35" t="s">
        <v>21</v>
      </c>
      <c r="P27" s="15">
        <f>[18]Лист1!$AJ$86</f>
        <v>109</v>
      </c>
      <c r="Q27" s="16">
        <f t="shared" si="6"/>
        <v>27</v>
      </c>
      <c r="R27" s="16">
        <f t="shared" si="7"/>
        <v>27</v>
      </c>
      <c r="S27" s="16">
        <f t="shared" si="8"/>
        <v>27</v>
      </c>
      <c r="T27" s="34">
        <f t="shared" si="23"/>
        <v>28</v>
      </c>
      <c r="U27" s="17" t="s">
        <v>21</v>
      </c>
      <c r="V27" s="15">
        <f>[18]Лист1!$AJ$54</f>
        <v>447</v>
      </c>
      <c r="W27" s="16">
        <f t="shared" si="9"/>
        <v>112</v>
      </c>
      <c r="X27" s="16">
        <f t="shared" si="10"/>
        <v>112</v>
      </c>
      <c r="Y27" s="16">
        <f t="shared" si="11"/>
        <v>112</v>
      </c>
      <c r="Z27" s="34">
        <f t="shared" si="24"/>
        <v>111</v>
      </c>
      <c r="AA27" s="18" t="s">
        <v>21</v>
      </c>
      <c r="AB27" s="15">
        <f>[18]Лист1!$AJ$17</f>
        <v>4</v>
      </c>
      <c r="AC27" s="16">
        <f t="shared" si="12"/>
        <v>1</v>
      </c>
      <c r="AD27" s="16">
        <f t="shared" si="13"/>
        <v>1</v>
      </c>
      <c r="AE27" s="16">
        <f t="shared" si="14"/>
        <v>1</v>
      </c>
      <c r="AF27" s="34">
        <f t="shared" si="25"/>
        <v>1</v>
      </c>
      <c r="AG27" s="18" t="s">
        <v>21</v>
      </c>
      <c r="AH27" s="15">
        <f t="shared" si="15"/>
        <v>0</v>
      </c>
      <c r="AI27" s="20"/>
      <c r="AJ27" s="20"/>
      <c r="AK27" s="20"/>
      <c r="AL27" s="20"/>
      <c r="AM27" s="18" t="s">
        <v>21</v>
      </c>
      <c r="AN27" s="15">
        <f t="shared" si="16"/>
        <v>0</v>
      </c>
      <c r="AO27" s="20"/>
      <c r="AP27" s="20"/>
      <c r="AQ27" s="20"/>
      <c r="AR27" s="20"/>
      <c r="AS27" s="19" t="s">
        <v>21</v>
      </c>
      <c r="AT27" s="15">
        <f>[18]Лист1!$AJ$90</f>
        <v>16</v>
      </c>
      <c r="AU27" s="16">
        <f t="shared" si="17"/>
        <v>4</v>
      </c>
      <c r="AV27" s="16">
        <f t="shared" si="18"/>
        <v>4</v>
      </c>
      <c r="AW27" s="16">
        <f t="shared" si="19"/>
        <v>4</v>
      </c>
      <c r="AX27" s="34">
        <f t="shared" si="26"/>
        <v>4</v>
      </c>
    </row>
    <row r="28" spans="1:50" ht="18.75" x14ac:dyDescent="0.25">
      <c r="A28" s="13">
        <f t="shared" ca="1" si="20"/>
        <v>19</v>
      </c>
      <c r="B28" s="7" t="s">
        <v>39</v>
      </c>
      <c r="C28" s="14" t="s">
        <v>21</v>
      </c>
      <c r="D28" s="15"/>
      <c r="E28" s="16"/>
      <c r="F28" s="16"/>
      <c r="G28" s="16"/>
      <c r="H28" s="16"/>
      <c r="I28" s="17" t="s">
        <v>21</v>
      </c>
      <c r="J28" s="15">
        <f>[19]Лист1!$AJ$69</f>
        <v>961</v>
      </c>
      <c r="K28" s="16">
        <f t="shared" si="3"/>
        <v>240</v>
      </c>
      <c r="L28" s="16">
        <f t="shared" si="4"/>
        <v>240</v>
      </c>
      <c r="M28" s="16">
        <f t="shared" si="5"/>
        <v>240</v>
      </c>
      <c r="N28" s="34">
        <f t="shared" si="22"/>
        <v>241</v>
      </c>
      <c r="O28" s="35" t="s">
        <v>21</v>
      </c>
      <c r="P28" s="15">
        <f>[19]Лист1!$AJ$86</f>
        <v>290</v>
      </c>
      <c r="Q28" s="16">
        <f t="shared" si="6"/>
        <v>73</v>
      </c>
      <c r="R28" s="16">
        <f t="shared" si="7"/>
        <v>73</v>
      </c>
      <c r="S28" s="16">
        <f t="shared" si="8"/>
        <v>73</v>
      </c>
      <c r="T28" s="34">
        <f t="shared" si="23"/>
        <v>71</v>
      </c>
      <c r="U28" s="17" t="s">
        <v>21</v>
      </c>
      <c r="V28" s="15">
        <f>[19]Лист1!$AJ$54</f>
        <v>0</v>
      </c>
      <c r="W28" s="16">
        <f t="shared" si="9"/>
        <v>0</v>
      </c>
      <c r="X28" s="16">
        <f t="shared" si="10"/>
        <v>0</v>
      </c>
      <c r="Y28" s="16">
        <f t="shared" si="11"/>
        <v>0</v>
      </c>
      <c r="Z28" s="34">
        <f t="shared" si="24"/>
        <v>0</v>
      </c>
      <c r="AA28" s="18" t="s">
        <v>21</v>
      </c>
      <c r="AB28" s="15">
        <f>[19]Лист1!$AJ$17</f>
        <v>532</v>
      </c>
      <c r="AC28" s="16">
        <f t="shared" si="12"/>
        <v>133</v>
      </c>
      <c r="AD28" s="16">
        <f t="shared" si="13"/>
        <v>133</v>
      </c>
      <c r="AE28" s="16">
        <f t="shared" si="14"/>
        <v>133</v>
      </c>
      <c r="AF28" s="34">
        <f t="shared" si="25"/>
        <v>133</v>
      </c>
      <c r="AG28" s="18" t="s">
        <v>21</v>
      </c>
      <c r="AH28" s="15">
        <f t="shared" si="15"/>
        <v>0</v>
      </c>
      <c r="AI28" s="16"/>
      <c r="AJ28" s="16"/>
      <c r="AK28" s="16"/>
      <c r="AL28" s="16"/>
      <c r="AM28" s="18" t="s">
        <v>21</v>
      </c>
      <c r="AN28" s="15">
        <f>[19]Лист1!$AJ$49</f>
        <v>4</v>
      </c>
      <c r="AO28" s="16">
        <f>ROUND(AN28/4,0)</f>
        <v>1</v>
      </c>
      <c r="AP28" s="16">
        <v>1</v>
      </c>
      <c r="AQ28" s="16">
        <f t="shared" ref="AQ28:AQ30" si="27">ROUND(AN28/4,0)</f>
        <v>1</v>
      </c>
      <c r="AR28" s="16">
        <f t="shared" ref="AR28:AR30" si="28">AN28-AO28-AP28-AQ28</f>
        <v>1</v>
      </c>
      <c r="AS28" s="19" t="s">
        <v>21</v>
      </c>
      <c r="AT28" s="15">
        <f>[19]Лист1!$AJ$90</f>
        <v>0</v>
      </c>
      <c r="AU28" s="16">
        <f t="shared" si="17"/>
        <v>0</v>
      </c>
      <c r="AV28" s="16">
        <f t="shared" si="18"/>
        <v>0</v>
      </c>
      <c r="AW28" s="16">
        <f t="shared" si="19"/>
        <v>0</v>
      </c>
      <c r="AX28" s="34">
        <f t="shared" si="26"/>
        <v>0</v>
      </c>
    </row>
    <row r="29" spans="1:50" ht="18.75" x14ac:dyDescent="0.25">
      <c r="A29" s="13">
        <f t="shared" ca="1" si="20"/>
        <v>20</v>
      </c>
      <c r="B29" s="7" t="s">
        <v>40</v>
      </c>
      <c r="C29" s="14" t="s">
        <v>21</v>
      </c>
      <c r="D29" s="15"/>
      <c r="E29" s="16"/>
      <c r="F29" s="16"/>
      <c r="G29" s="16"/>
      <c r="H29" s="16"/>
      <c r="I29" s="17" t="s">
        <v>21</v>
      </c>
      <c r="J29" s="15">
        <f>[20]Лист1!$AJ$69</f>
        <v>214</v>
      </c>
      <c r="K29" s="16">
        <f t="shared" si="3"/>
        <v>54</v>
      </c>
      <c r="L29" s="16">
        <f t="shared" si="4"/>
        <v>54</v>
      </c>
      <c r="M29" s="16">
        <f t="shared" si="5"/>
        <v>54</v>
      </c>
      <c r="N29" s="34">
        <f t="shared" si="22"/>
        <v>52</v>
      </c>
      <c r="O29" s="35" t="s">
        <v>21</v>
      </c>
      <c r="P29" s="15">
        <f>[20]Лист1!$AJ$86</f>
        <v>255</v>
      </c>
      <c r="Q29" s="16">
        <f t="shared" si="6"/>
        <v>64</v>
      </c>
      <c r="R29" s="16">
        <f t="shared" si="7"/>
        <v>64</v>
      </c>
      <c r="S29" s="16">
        <f t="shared" si="8"/>
        <v>64</v>
      </c>
      <c r="T29" s="34">
        <f t="shared" si="23"/>
        <v>63</v>
      </c>
      <c r="U29" s="17" t="s">
        <v>21</v>
      </c>
      <c r="V29" s="15">
        <f>[20]Лист1!$AJ$54</f>
        <v>0</v>
      </c>
      <c r="W29" s="16">
        <f t="shared" si="9"/>
        <v>0</v>
      </c>
      <c r="X29" s="16">
        <f t="shared" si="10"/>
        <v>0</v>
      </c>
      <c r="Y29" s="16">
        <f t="shared" si="11"/>
        <v>0</v>
      </c>
      <c r="Z29" s="34">
        <f t="shared" si="24"/>
        <v>0</v>
      </c>
      <c r="AA29" s="18" t="s">
        <v>21</v>
      </c>
      <c r="AB29" s="15">
        <f>[20]Лист1!$AJ$17</f>
        <v>230</v>
      </c>
      <c r="AC29" s="16">
        <f t="shared" si="12"/>
        <v>58</v>
      </c>
      <c r="AD29" s="16">
        <f t="shared" si="13"/>
        <v>58</v>
      </c>
      <c r="AE29" s="16">
        <f t="shared" si="14"/>
        <v>58</v>
      </c>
      <c r="AF29" s="34">
        <f t="shared" si="25"/>
        <v>56</v>
      </c>
      <c r="AG29" s="18" t="s">
        <v>21</v>
      </c>
      <c r="AH29" s="15">
        <f>[20]Лист1!$AJ$50</f>
        <v>1</v>
      </c>
      <c r="AI29" s="16">
        <f>ROUND(AH29/4,0)</f>
        <v>0</v>
      </c>
      <c r="AJ29" s="16">
        <f t="shared" ref="AJ29" si="29">ROUND(AH29/4,0)</f>
        <v>0</v>
      </c>
      <c r="AK29" s="16">
        <f t="shared" ref="AK29" si="30">ROUND(AH29/4,0)</f>
        <v>0</v>
      </c>
      <c r="AL29" s="16">
        <f t="shared" ref="AL29" si="31">AH29-AI29-AJ29-AK29</f>
        <v>1</v>
      </c>
      <c r="AM29" s="18" t="s">
        <v>21</v>
      </c>
      <c r="AN29" s="15">
        <f>[20]Лист1!$AJ$49</f>
        <v>4</v>
      </c>
      <c r="AO29" s="16">
        <f t="shared" ref="AO29:AO30" si="32">ROUND(AN29/4,0)</f>
        <v>1</v>
      </c>
      <c r="AP29" s="16">
        <v>1</v>
      </c>
      <c r="AQ29" s="16">
        <f t="shared" si="27"/>
        <v>1</v>
      </c>
      <c r="AR29" s="16">
        <f t="shared" si="28"/>
        <v>1</v>
      </c>
      <c r="AS29" s="19" t="s">
        <v>21</v>
      </c>
      <c r="AT29" s="15">
        <f>[20]Лист1!$AJ$90</f>
        <v>0</v>
      </c>
      <c r="AU29" s="16">
        <f t="shared" si="17"/>
        <v>0</v>
      </c>
      <c r="AV29" s="16">
        <f t="shared" si="18"/>
        <v>0</v>
      </c>
      <c r="AW29" s="16">
        <f t="shared" si="19"/>
        <v>0</v>
      </c>
      <c r="AX29" s="34">
        <f t="shared" si="26"/>
        <v>0</v>
      </c>
    </row>
    <row r="30" spans="1:50" ht="18.75" x14ac:dyDescent="0.25">
      <c r="A30" s="13">
        <f t="shared" ca="1" si="20"/>
        <v>21</v>
      </c>
      <c r="B30" s="7" t="s">
        <v>41</v>
      </c>
      <c r="C30" s="14" t="s">
        <v>21</v>
      </c>
      <c r="D30" s="15"/>
      <c r="E30" s="16"/>
      <c r="F30" s="16"/>
      <c r="G30" s="16"/>
      <c r="H30" s="16"/>
      <c r="I30" s="17" t="s">
        <v>21</v>
      </c>
      <c r="J30" s="15">
        <f>[21]Лист1!$AJ$69</f>
        <v>481</v>
      </c>
      <c r="K30" s="16">
        <f t="shared" si="3"/>
        <v>120</v>
      </c>
      <c r="L30" s="16">
        <f t="shared" si="4"/>
        <v>120</v>
      </c>
      <c r="M30" s="16">
        <f t="shared" si="5"/>
        <v>120</v>
      </c>
      <c r="N30" s="34">
        <f t="shared" si="22"/>
        <v>121</v>
      </c>
      <c r="O30" s="35" t="s">
        <v>21</v>
      </c>
      <c r="P30" s="15">
        <f>[21]Лист1!$AJ$86</f>
        <v>275</v>
      </c>
      <c r="Q30" s="16">
        <f t="shared" si="6"/>
        <v>69</v>
      </c>
      <c r="R30" s="16">
        <f t="shared" si="7"/>
        <v>69</v>
      </c>
      <c r="S30" s="16">
        <f t="shared" si="8"/>
        <v>69</v>
      </c>
      <c r="T30" s="34">
        <f t="shared" si="23"/>
        <v>68</v>
      </c>
      <c r="U30" s="17" t="s">
        <v>21</v>
      </c>
      <c r="V30" s="15">
        <f>[21]Лист1!$AJ$54</f>
        <v>0</v>
      </c>
      <c r="W30" s="16">
        <f t="shared" si="9"/>
        <v>0</v>
      </c>
      <c r="X30" s="16">
        <f t="shared" si="10"/>
        <v>0</v>
      </c>
      <c r="Y30" s="16">
        <f t="shared" si="11"/>
        <v>0</v>
      </c>
      <c r="Z30" s="34">
        <f t="shared" si="24"/>
        <v>0</v>
      </c>
      <c r="AA30" s="18" t="s">
        <v>21</v>
      </c>
      <c r="AB30" s="15">
        <f>[21]Лист1!$AJ$17</f>
        <v>58</v>
      </c>
      <c r="AC30" s="16">
        <f t="shared" si="12"/>
        <v>15</v>
      </c>
      <c r="AD30" s="16">
        <f t="shared" si="13"/>
        <v>15</v>
      </c>
      <c r="AE30" s="16">
        <f t="shared" si="14"/>
        <v>15</v>
      </c>
      <c r="AF30" s="34">
        <f t="shared" si="25"/>
        <v>13</v>
      </c>
      <c r="AG30" s="18" t="s">
        <v>21</v>
      </c>
      <c r="AH30" s="15">
        <f t="shared" ref="AH30:AH32" si="33">AI30+AJ30+AK30+AL30</f>
        <v>0</v>
      </c>
      <c r="AI30" s="16"/>
      <c r="AJ30" s="16"/>
      <c r="AK30" s="16"/>
      <c r="AL30" s="16"/>
      <c r="AM30" s="18" t="s">
        <v>21</v>
      </c>
      <c r="AN30" s="15">
        <f>[21]Лист1!$AJ$49</f>
        <v>9</v>
      </c>
      <c r="AO30" s="16">
        <f t="shared" si="32"/>
        <v>2</v>
      </c>
      <c r="AP30" s="16">
        <f t="shared" ref="AP30" si="34">ROUND(AN30/4,0)</f>
        <v>2</v>
      </c>
      <c r="AQ30" s="16">
        <f t="shared" si="27"/>
        <v>2</v>
      </c>
      <c r="AR30" s="15">
        <f t="shared" si="28"/>
        <v>3</v>
      </c>
      <c r="AS30" s="19" t="s">
        <v>21</v>
      </c>
      <c r="AT30" s="15">
        <f>[21]Лист1!$AJ$90</f>
        <v>57</v>
      </c>
      <c r="AU30" s="16">
        <f t="shared" si="17"/>
        <v>14</v>
      </c>
      <c r="AV30" s="16">
        <f t="shared" si="18"/>
        <v>14</v>
      </c>
      <c r="AW30" s="16">
        <f t="shared" si="19"/>
        <v>14</v>
      </c>
      <c r="AX30" s="34">
        <f t="shared" si="26"/>
        <v>15</v>
      </c>
    </row>
    <row r="31" spans="1:50" ht="18.75" x14ac:dyDescent="0.25">
      <c r="A31" s="13">
        <f t="shared" ca="1" si="20"/>
        <v>22</v>
      </c>
      <c r="B31" s="7" t="s">
        <v>42</v>
      </c>
      <c r="C31" s="14" t="s">
        <v>21</v>
      </c>
      <c r="D31" s="15"/>
      <c r="E31" s="16"/>
      <c r="F31" s="16"/>
      <c r="G31" s="16"/>
      <c r="H31" s="16"/>
      <c r="I31" s="17" t="s">
        <v>21</v>
      </c>
      <c r="J31" s="15">
        <f>[22]Лист1!$AJ$69</f>
        <v>427</v>
      </c>
      <c r="K31" s="16">
        <f t="shared" si="3"/>
        <v>107</v>
      </c>
      <c r="L31" s="16">
        <f t="shared" si="4"/>
        <v>107</v>
      </c>
      <c r="M31" s="16">
        <f t="shared" si="5"/>
        <v>107</v>
      </c>
      <c r="N31" s="34">
        <f t="shared" si="22"/>
        <v>106</v>
      </c>
      <c r="O31" s="35" t="s">
        <v>21</v>
      </c>
      <c r="P31" s="15">
        <f>[22]Лист1!$AJ$86</f>
        <v>0</v>
      </c>
      <c r="Q31" s="16">
        <f t="shared" si="6"/>
        <v>0</v>
      </c>
      <c r="R31" s="16">
        <f t="shared" si="7"/>
        <v>0</v>
      </c>
      <c r="S31" s="16">
        <f t="shared" si="8"/>
        <v>0</v>
      </c>
      <c r="T31" s="34">
        <f t="shared" si="23"/>
        <v>0</v>
      </c>
      <c r="U31" s="17" t="s">
        <v>21</v>
      </c>
      <c r="V31" s="15">
        <f>[22]Лист1!$AJ$54</f>
        <v>115</v>
      </c>
      <c r="W31" s="16">
        <f t="shared" si="9"/>
        <v>29</v>
      </c>
      <c r="X31" s="16">
        <f t="shared" si="10"/>
        <v>29</v>
      </c>
      <c r="Y31" s="16">
        <f t="shared" si="11"/>
        <v>29</v>
      </c>
      <c r="Z31" s="34">
        <f t="shared" si="24"/>
        <v>28</v>
      </c>
      <c r="AA31" s="18" t="s">
        <v>21</v>
      </c>
      <c r="AB31" s="15">
        <f>[22]Лист1!$AJ$17</f>
        <v>27</v>
      </c>
      <c r="AC31" s="16">
        <f t="shared" si="12"/>
        <v>7</v>
      </c>
      <c r="AD31" s="16">
        <f t="shared" si="13"/>
        <v>7</v>
      </c>
      <c r="AE31" s="16">
        <f t="shared" si="14"/>
        <v>7</v>
      </c>
      <c r="AF31" s="34">
        <f t="shared" si="25"/>
        <v>6</v>
      </c>
      <c r="AG31" s="18" t="s">
        <v>21</v>
      </c>
      <c r="AH31" s="15">
        <f t="shared" si="33"/>
        <v>0</v>
      </c>
      <c r="AI31" s="16"/>
      <c r="AJ31" s="16"/>
      <c r="AK31" s="16"/>
      <c r="AL31" s="16"/>
      <c r="AM31" s="18" t="s">
        <v>21</v>
      </c>
      <c r="AN31" s="15">
        <f t="shared" ref="AN31:AN42" si="35">AO31+AP31+AQ31+AR31</f>
        <v>0</v>
      </c>
      <c r="AO31" s="16"/>
      <c r="AP31" s="16"/>
      <c r="AQ31" s="16"/>
      <c r="AR31" s="16"/>
      <c r="AS31" s="19" t="s">
        <v>21</v>
      </c>
      <c r="AT31" s="15">
        <f>[22]Лист1!$AJ$90</f>
        <v>16</v>
      </c>
      <c r="AU31" s="16">
        <f t="shared" si="17"/>
        <v>4</v>
      </c>
      <c r="AV31" s="16">
        <f t="shared" si="18"/>
        <v>4</v>
      </c>
      <c r="AW31" s="16">
        <f t="shared" si="19"/>
        <v>4</v>
      </c>
      <c r="AX31" s="34">
        <f t="shared" si="26"/>
        <v>4</v>
      </c>
    </row>
    <row r="32" spans="1:50" ht="18.75" x14ac:dyDescent="0.25">
      <c r="A32" s="13">
        <f t="shared" ca="1" si="20"/>
        <v>23</v>
      </c>
      <c r="B32" s="7" t="s">
        <v>43</v>
      </c>
      <c r="C32" s="14" t="s">
        <v>21</v>
      </c>
      <c r="D32" s="15"/>
      <c r="E32" s="16"/>
      <c r="F32" s="16"/>
      <c r="G32" s="16"/>
      <c r="H32" s="16"/>
      <c r="I32" s="17" t="s">
        <v>21</v>
      </c>
      <c r="J32" s="15">
        <f>[23]Лист1!$AJ$69</f>
        <v>896</v>
      </c>
      <c r="K32" s="16">
        <f t="shared" si="3"/>
        <v>224</v>
      </c>
      <c r="L32" s="16">
        <f t="shared" si="4"/>
        <v>224</v>
      </c>
      <c r="M32" s="16">
        <f t="shared" si="5"/>
        <v>224</v>
      </c>
      <c r="N32" s="34">
        <f t="shared" si="22"/>
        <v>224</v>
      </c>
      <c r="O32" s="35" t="s">
        <v>21</v>
      </c>
      <c r="P32" s="15">
        <f>[23]Лист1!$AJ$86</f>
        <v>0</v>
      </c>
      <c r="Q32" s="16">
        <f t="shared" si="6"/>
        <v>0</v>
      </c>
      <c r="R32" s="16">
        <f t="shared" si="7"/>
        <v>0</v>
      </c>
      <c r="S32" s="16">
        <f t="shared" si="8"/>
        <v>0</v>
      </c>
      <c r="T32" s="34">
        <f t="shared" si="23"/>
        <v>0</v>
      </c>
      <c r="U32" s="17" t="s">
        <v>21</v>
      </c>
      <c r="V32" s="15">
        <f>[23]Лист1!$AJ$54</f>
        <v>138</v>
      </c>
      <c r="W32" s="16">
        <f t="shared" si="9"/>
        <v>35</v>
      </c>
      <c r="X32" s="16">
        <f t="shared" si="10"/>
        <v>35</v>
      </c>
      <c r="Y32" s="16">
        <f t="shared" si="11"/>
        <v>35</v>
      </c>
      <c r="Z32" s="34">
        <f t="shared" si="24"/>
        <v>33</v>
      </c>
      <c r="AA32" s="18" t="s">
        <v>21</v>
      </c>
      <c r="AB32" s="15">
        <f>[23]Лист1!$AJ$17</f>
        <v>0</v>
      </c>
      <c r="AC32" s="16">
        <f t="shared" si="12"/>
        <v>0</v>
      </c>
      <c r="AD32" s="16">
        <f t="shared" si="13"/>
        <v>0</v>
      </c>
      <c r="AE32" s="16">
        <f t="shared" si="14"/>
        <v>0</v>
      </c>
      <c r="AF32" s="34">
        <f t="shared" si="25"/>
        <v>0</v>
      </c>
      <c r="AG32" s="18" t="s">
        <v>21</v>
      </c>
      <c r="AH32" s="15">
        <f t="shared" si="33"/>
        <v>0</v>
      </c>
      <c r="AI32" s="16"/>
      <c r="AJ32" s="16"/>
      <c r="AK32" s="16"/>
      <c r="AL32" s="16"/>
      <c r="AM32" s="18" t="s">
        <v>21</v>
      </c>
      <c r="AN32" s="15">
        <f t="shared" si="35"/>
        <v>0</v>
      </c>
      <c r="AO32" s="16"/>
      <c r="AP32" s="16"/>
      <c r="AQ32" s="16"/>
      <c r="AR32" s="16"/>
      <c r="AS32" s="19" t="s">
        <v>21</v>
      </c>
      <c r="AT32" s="15">
        <f>[23]Лист1!$AJ$90</f>
        <v>0</v>
      </c>
      <c r="AU32" s="16">
        <f t="shared" si="17"/>
        <v>0</v>
      </c>
      <c r="AV32" s="16">
        <f t="shared" si="18"/>
        <v>0</v>
      </c>
      <c r="AW32" s="16">
        <f t="shared" si="19"/>
        <v>0</v>
      </c>
      <c r="AX32" s="34">
        <f t="shared" si="26"/>
        <v>0</v>
      </c>
    </row>
    <row r="33" spans="1:50" ht="18.75" x14ac:dyDescent="0.25">
      <c r="A33" s="13">
        <f t="shared" ca="1" si="20"/>
        <v>24</v>
      </c>
      <c r="B33" s="7" t="s">
        <v>44</v>
      </c>
      <c r="C33" s="14" t="s">
        <v>21</v>
      </c>
      <c r="D33" s="15"/>
      <c r="E33" s="16"/>
      <c r="F33" s="16"/>
      <c r="G33" s="16"/>
      <c r="H33" s="16"/>
      <c r="I33" s="17" t="s">
        <v>21</v>
      </c>
      <c r="J33" s="15">
        <f>[24]Лист1!$AJ$69</f>
        <v>0</v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34">
        <f t="shared" si="22"/>
        <v>0</v>
      </c>
      <c r="O33" s="35" t="s">
        <v>21</v>
      </c>
      <c r="P33" s="15">
        <f>[24]Лист1!$AJ$86</f>
        <v>0</v>
      </c>
      <c r="Q33" s="16">
        <f t="shared" si="6"/>
        <v>0</v>
      </c>
      <c r="R33" s="16">
        <f t="shared" si="7"/>
        <v>0</v>
      </c>
      <c r="S33" s="16">
        <f t="shared" si="8"/>
        <v>0</v>
      </c>
      <c r="T33" s="34">
        <f t="shared" si="23"/>
        <v>0</v>
      </c>
      <c r="U33" s="17" t="s">
        <v>21</v>
      </c>
      <c r="V33" s="15">
        <f>[24]Лист1!$AJ$54</f>
        <v>0</v>
      </c>
      <c r="W33" s="16">
        <f t="shared" si="9"/>
        <v>0</v>
      </c>
      <c r="X33" s="16">
        <f t="shared" si="10"/>
        <v>0</v>
      </c>
      <c r="Y33" s="16">
        <f t="shared" si="11"/>
        <v>0</v>
      </c>
      <c r="Z33" s="34">
        <f t="shared" si="24"/>
        <v>0</v>
      </c>
      <c r="AA33" s="18" t="s">
        <v>21</v>
      </c>
      <c r="AB33" s="15">
        <f>[24]Лист1!$AJ$17</f>
        <v>56</v>
      </c>
      <c r="AC33" s="16">
        <f t="shared" si="12"/>
        <v>14</v>
      </c>
      <c r="AD33" s="16">
        <f t="shared" si="13"/>
        <v>14</v>
      </c>
      <c r="AE33" s="16">
        <f t="shared" si="14"/>
        <v>14</v>
      </c>
      <c r="AF33" s="34">
        <f t="shared" si="25"/>
        <v>14</v>
      </c>
      <c r="AG33" s="18" t="s">
        <v>21</v>
      </c>
      <c r="AH33" s="15">
        <f>[24]Лист1!$AJ$50</f>
        <v>56</v>
      </c>
      <c r="AI33" s="16">
        <f t="shared" ref="AI33" si="36">ROUND(AH33/4,0)</f>
        <v>14</v>
      </c>
      <c r="AJ33" s="16">
        <f t="shared" ref="AJ33" si="37">ROUND(AH33/4,0)</f>
        <v>14</v>
      </c>
      <c r="AK33" s="16">
        <f t="shared" ref="AK33" si="38">ROUND(AH33/4,0)</f>
        <v>14</v>
      </c>
      <c r="AL33" s="16">
        <f t="shared" ref="AL33" si="39">AH33-AI33-AJ33-AK33</f>
        <v>14</v>
      </c>
      <c r="AM33" s="18" t="s">
        <v>21</v>
      </c>
      <c r="AN33" s="15">
        <f t="shared" si="35"/>
        <v>0</v>
      </c>
      <c r="AO33" s="16"/>
      <c r="AP33" s="16"/>
      <c r="AQ33" s="16"/>
      <c r="AR33" s="16"/>
      <c r="AS33" s="19" t="s">
        <v>21</v>
      </c>
      <c r="AT33" s="15">
        <f>[24]Лист1!$AJ$90</f>
        <v>0</v>
      </c>
      <c r="AU33" s="16">
        <f t="shared" si="17"/>
        <v>0</v>
      </c>
      <c r="AV33" s="16">
        <f t="shared" si="18"/>
        <v>0</v>
      </c>
      <c r="AW33" s="16">
        <f t="shared" si="19"/>
        <v>0</v>
      </c>
      <c r="AX33" s="34">
        <f t="shared" si="26"/>
        <v>0</v>
      </c>
    </row>
    <row r="34" spans="1:50" ht="18.75" x14ac:dyDescent="0.25">
      <c r="A34" s="13">
        <f t="shared" ca="1" si="20"/>
        <v>25</v>
      </c>
      <c r="B34" s="7" t="s">
        <v>45</v>
      </c>
      <c r="C34" s="14" t="s">
        <v>21</v>
      </c>
      <c r="D34" s="15"/>
      <c r="E34" s="16"/>
      <c r="F34" s="16"/>
      <c r="G34" s="16"/>
      <c r="H34" s="16"/>
      <c r="I34" s="17" t="s">
        <v>21</v>
      </c>
      <c r="J34" s="15">
        <f>[25]Лист1!$AJ$69</f>
        <v>434</v>
      </c>
      <c r="K34" s="16">
        <f t="shared" si="3"/>
        <v>109</v>
      </c>
      <c r="L34" s="16">
        <f t="shared" si="4"/>
        <v>109</v>
      </c>
      <c r="M34" s="16">
        <f t="shared" si="5"/>
        <v>109</v>
      </c>
      <c r="N34" s="34">
        <f t="shared" si="22"/>
        <v>107</v>
      </c>
      <c r="O34" s="35" t="s">
        <v>21</v>
      </c>
      <c r="P34" s="15">
        <f>[25]Лист1!$AJ$86</f>
        <v>110</v>
      </c>
      <c r="Q34" s="44">
        <f t="shared" si="6"/>
        <v>28</v>
      </c>
      <c r="R34" s="44">
        <f t="shared" si="7"/>
        <v>28</v>
      </c>
      <c r="S34" s="44">
        <f t="shared" si="8"/>
        <v>28</v>
      </c>
      <c r="T34" s="43">
        <f t="shared" si="23"/>
        <v>26</v>
      </c>
      <c r="U34" s="17" t="s">
        <v>21</v>
      </c>
      <c r="V34" s="15">
        <f>[25]Лист1!$AJ$54</f>
        <v>451</v>
      </c>
      <c r="W34" s="16">
        <f t="shared" si="9"/>
        <v>113</v>
      </c>
      <c r="X34" s="16">
        <f t="shared" si="10"/>
        <v>113</v>
      </c>
      <c r="Y34" s="16">
        <f t="shared" si="11"/>
        <v>113</v>
      </c>
      <c r="Z34" s="34">
        <f t="shared" si="24"/>
        <v>112</v>
      </c>
      <c r="AA34" s="18" t="s">
        <v>21</v>
      </c>
      <c r="AB34" s="15">
        <f>[25]Лист1!$AJ$17</f>
        <v>0</v>
      </c>
      <c r="AC34" s="16">
        <f t="shared" si="12"/>
        <v>0</v>
      </c>
      <c r="AD34" s="16">
        <f t="shared" si="13"/>
        <v>0</v>
      </c>
      <c r="AE34" s="16">
        <f t="shared" si="14"/>
        <v>0</v>
      </c>
      <c r="AF34" s="34">
        <f t="shared" si="25"/>
        <v>0</v>
      </c>
      <c r="AG34" s="18" t="s">
        <v>21</v>
      </c>
      <c r="AH34" s="15">
        <f t="shared" si="15"/>
        <v>0</v>
      </c>
      <c r="AI34" s="16"/>
      <c r="AJ34" s="16"/>
      <c r="AK34" s="16"/>
      <c r="AL34" s="16"/>
      <c r="AM34" s="18" t="s">
        <v>21</v>
      </c>
      <c r="AN34" s="15">
        <f t="shared" si="35"/>
        <v>0</v>
      </c>
      <c r="AO34" s="16"/>
      <c r="AP34" s="16"/>
      <c r="AQ34" s="16"/>
      <c r="AR34" s="16"/>
      <c r="AS34" s="19" t="s">
        <v>21</v>
      </c>
      <c r="AT34" s="15">
        <f>[25]Лист1!$AJ$90</f>
        <v>26</v>
      </c>
      <c r="AU34" s="16">
        <f t="shared" si="17"/>
        <v>7</v>
      </c>
      <c r="AV34" s="16">
        <f t="shared" si="18"/>
        <v>7</v>
      </c>
      <c r="AW34" s="16">
        <f t="shared" si="19"/>
        <v>7</v>
      </c>
      <c r="AX34" s="34">
        <f t="shared" si="26"/>
        <v>5</v>
      </c>
    </row>
    <row r="35" spans="1:50" ht="18.75" x14ac:dyDescent="0.25">
      <c r="A35" s="13">
        <f t="shared" ca="1" si="20"/>
        <v>26</v>
      </c>
      <c r="B35" s="7" t="s">
        <v>46</v>
      </c>
      <c r="C35" s="14" t="s">
        <v>21</v>
      </c>
      <c r="D35" s="15"/>
      <c r="E35" s="16"/>
      <c r="F35" s="16"/>
      <c r="G35" s="16"/>
      <c r="H35" s="16"/>
      <c r="I35" s="17" t="s">
        <v>21</v>
      </c>
      <c r="J35" s="15">
        <f>[26]Лист1!$AJ$69</f>
        <v>1602</v>
      </c>
      <c r="K35" s="16">
        <f t="shared" si="3"/>
        <v>401</v>
      </c>
      <c r="L35" s="16">
        <f t="shared" si="4"/>
        <v>401</v>
      </c>
      <c r="M35" s="16">
        <f t="shared" si="5"/>
        <v>401</v>
      </c>
      <c r="N35" s="34">
        <f t="shared" si="22"/>
        <v>399</v>
      </c>
      <c r="O35" s="35" t="s">
        <v>21</v>
      </c>
      <c r="P35" s="15">
        <f>[26]Лист1!$AJ$86</f>
        <v>0</v>
      </c>
      <c r="Q35" s="16">
        <f t="shared" si="6"/>
        <v>0</v>
      </c>
      <c r="R35" s="16">
        <f t="shared" si="7"/>
        <v>0</v>
      </c>
      <c r="S35" s="16">
        <f t="shared" si="8"/>
        <v>0</v>
      </c>
      <c r="T35" s="34">
        <f t="shared" si="23"/>
        <v>0</v>
      </c>
      <c r="U35" s="17" t="s">
        <v>21</v>
      </c>
      <c r="V35" s="15">
        <f>[26]Лист1!$AJ$54</f>
        <v>0</v>
      </c>
      <c r="W35" s="16">
        <f t="shared" si="9"/>
        <v>0</v>
      </c>
      <c r="X35" s="16">
        <f t="shared" si="10"/>
        <v>0</v>
      </c>
      <c r="Y35" s="16">
        <f t="shared" si="11"/>
        <v>0</v>
      </c>
      <c r="Z35" s="34">
        <f t="shared" si="24"/>
        <v>0</v>
      </c>
      <c r="AA35" s="18" t="s">
        <v>21</v>
      </c>
      <c r="AB35" s="15">
        <f>[26]Лист1!$AJ$17</f>
        <v>232</v>
      </c>
      <c r="AC35" s="16">
        <f t="shared" si="12"/>
        <v>58</v>
      </c>
      <c r="AD35" s="16">
        <f t="shared" si="13"/>
        <v>58</v>
      </c>
      <c r="AE35" s="16">
        <f t="shared" si="14"/>
        <v>58</v>
      </c>
      <c r="AF35" s="34">
        <f t="shared" si="25"/>
        <v>58</v>
      </c>
      <c r="AG35" s="18" t="s">
        <v>21</v>
      </c>
      <c r="AH35" s="15">
        <f t="shared" si="15"/>
        <v>0</v>
      </c>
      <c r="AI35" s="16"/>
      <c r="AJ35" s="16"/>
      <c r="AK35" s="16"/>
      <c r="AL35" s="16"/>
      <c r="AM35" s="18" t="s">
        <v>21</v>
      </c>
      <c r="AN35" s="15">
        <f>[26]Лист1!$AJ$49</f>
        <v>8</v>
      </c>
      <c r="AO35" s="16">
        <f>ROUND(AN35/4,0)</f>
        <v>2</v>
      </c>
      <c r="AP35" s="16">
        <f>ROUND(AN35/4,0)+1</f>
        <v>3</v>
      </c>
      <c r="AQ35" s="16">
        <f t="shared" ref="AQ35" si="40">ROUND(AN35/4,0)</f>
        <v>2</v>
      </c>
      <c r="AR35" s="16">
        <f t="shared" ref="AR35" si="41">AN35-AO35-AP35-AQ35</f>
        <v>1</v>
      </c>
      <c r="AS35" s="19" t="s">
        <v>21</v>
      </c>
      <c r="AT35" s="15">
        <f>[26]Лист1!$AJ$90</f>
        <v>86</v>
      </c>
      <c r="AU35" s="16">
        <f t="shared" si="17"/>
        <v>22</v>
      </c>
      <c r="AV35" s="16">
        <f t="shared" si="18"/>
        <v>22</v>
      </c>
      <c r="AW35" s="16">
        <f t="shared" si="19"/>
        <v>22</v>
      </c>
      <c r="AX35" s="34">
        <f t="shared" si="26"/>
        <v>20</v>
      </c>
    </row>
    <row r="36" spans="1:50" ht="18.75" x14ac:dyDescent="0.25">
      <c r="A36" s="13">
        <f t="shared" ca="1" si="20"/>
        <v>27</v>
      </c>
      <c r="B36" s="7" t="s">
        <v>47</v>
      </c>
      <c r="C36" s="14" t="s">
        <v>21</v>
      </c>
      <c r="D36" s="15"/>
      <c r="E36" s="20"/>
      <c r="F36" s="20"/>
      <c r="G36" s="20"/>
      <c r="H36" s="20"/>
      <c r="I36" s="17" t="s">
        <v>21</v>
      </c>
      <c r="J36" s="15">
        <f>[27]Лист1!$AJ$69</f>
        <v>1897</v>
      </c>
      <c r="K36" s="16">
        <f t="shared" si="3"/>
        <v>474</v>
      </c>
      <c r="L36" s="16">
        <f t="shared" si="4"/>
        <v>474</v>
      </c>
      <c r="M36" s="16">
        <f t="shared" si="5"/>
        <v>474</v>
      </c>
      <c r="N36" s="34">
        <f t="shared" si="22"/>
        <v>475</v>
      </c>
      <c r="O36" s="35" t="s">
        <v>21</v>
      </c>
      <c r="P36" s="15">
        <f>[27]Лист1!$AJ$86</f>
        <v>481</v>
      </c>
      <c r="Q36" s="16">
        <f t="shared" si="6"/>
        <v>120</v>
      </c>
      <c r="R36" s="16">
        <f t="shared" si="7"/>
        <v>120</v>
      </c>
      <c r="S36" s="16">
        <f t="shared" si="8"/>
        <v>120</v>
      </c>
      <c r="T36" s="34">
        <f t="shared" si="23"/>
        <v>121</v>
      </c>
      <c r="U36" s="17" t="s">
        <v>21</v>
      </c>
      <c r="V36" s="15">
        <f>[27]Лист1!$AJ$54</f>
        <v>1972</v>
      </c>
      <c r="W36" s="16">
        <f t="shared" si="9"/>
        <v>493</v>
      </c>
      <c r="X36" s="16">
        <f t="shared" si="10"/>
        <v>493</v>
      </c>
      <c r="Y36" s="16">
        <f t="shared" si="11"/>
        <v>493</v>
      </c>
      <c r="Z36" s="34">
        <f t="shared" si="24"/>
        <v>493</v>
      </c>
      <c r="AA36" s="18" t="s">
        <v>21</v>
      </c>
      <c r="AB36" s="15">
        <f>[27]Лист1!$AJ$17</f>
        <v>0</v>
      </c>
      <c r="AC36" s="16">
        <f t="shared" si="12"/>
        <v>0</v>
      </c>
      <c r="AD36" s="16">
        <f t="shared" si="13"/>
        <v>0</v>
      </c>
      <c r="AE36" s="16">
        <f t="shared" si="14"/>
        <v>0</v>
      </c>
      <c r="AF36" s="34">
        <f t="shared" si="25"/>
        <v>0</v>
      </c>
      <c r="AG36" s="18" t="s">
        <v>21</v>
      </c>
      <c r="AH36" s="15">
        <f t="shared" si="15"/>
        <v>0</v>
      </c>
      <c r="AI36" s="20"/>
      <c r="AJ36" s="20"/>
      <c r="AK36" s="20"/>
      <c r="AL36" s="20"/>
      <c r="AM36" s="18" t="s">
        <v>21</v>
      </c>
      <c r="AN36" s="15">
        <f t="shared" si="35"/>
        <v>0</v>
      </c>
      <c r="AO36" s="20"/>
      <c r="AP36" s="20"/>
      <c r="AQ36" s="20"/>
      <c r="AR36" s="20"/>
      <c r="AS36" s="19" t="s">
        <v>21</v>
      </c>
      <c r="AT36" s="15">
        <f>[27]Лист1!$AJ$90</f>
        <v>33</v>
      </c>
      <c r="AU36" s="16">
        <f t="shared" si="17"/>
        <v>8</v>
      </c>
      <c r="AV36" s="16">
        <f t="shared" si="18"/>
        <v>8</v>
      </c>
      <c r="AW36" s="16">
        <f t="shared" si="19"/>
        <v>8</v>
      </c>
      <c r="AX36" s="34">
        <f t="shared" si="26"/>
        <v>9</v>
      </c>
    </row>
    <row r="37" spans="1:50" ht="18.75" x14ac:dyDescent="0.25">
      <c r="A37" s="13">
        <f t="shared" ca="1" si="20"/>
        <v>28</v>
      </c>
      <c r="B37" s="7" t="s">
        <v>48</v>
      </c>
      <c r="C37" s="14" t="s">
        <v>21</v>
      </c>
      <c r="D37" s="15"/>
      <c r="E37" s="16"/>
      <c r="F37" s="16"/>
      <c r="G37" s="16"/>
      <c r="H37" s="16"/>
      <c r="I37" s="17" t="s">
        <v>21</v>
      </c>
      <c r="J37" s="15">
        <f>[28]Лист1!$AJ$69</f>
        <v>0</v>
      </c>
      <c r="K37" s="16">
        <f t="shared" si="3"/>
        <v>0</v>
      </c>
      <c r="L37" s="16">
        <f t="shared" si="4"/>
        <v>0</v>
      </c>
      <c r="M37" s="16">
        <f t="shared" si="5"/>
        <v>0</v>
      </c>
      <c r="N37" s="34">
        <f t="shared" si="22"/>
        <v>0</v>
      </c>
      <c r="O37" s="35" t="s">
        <v>21</v>
      </c>
      <c r="P37" s="15">
        <f>[28]Лист1!$AJ$86</f>
        <v>278</v>
      </c>
      <c r="Q37" s="16">
        <f t="shared" si="6"/>
        <v>70</v>
      </c>
      <c r="R37" s="16">
        <f t="shared" si="7"/>
        <v>70</v>
      </c>
      <c r="S37" s="16">
        <f t="shared" si="8"/>
        <v>70</v>
      </c>
      <c r="T37" s="34">
        <f t="shared" si="23"/>
        <v>68</v>
      </c>
      <c r="U37" s="17" t="s">
        <v>21</v>
      </c>
      <c r="V37" s="15">
        <f>[28]Лист1!$AJ$54</f>
        <v>0</v>
      </c>
      <c r="W37" s="16">
        <f t="shared" si="9"/>
        <v>0</v>
      </c>
      <c r="X37" s="16">
        <f t="shared" si="10"/>
        <v>0</v>
      </c>
      <c r="Y37" s="16">
        <f t="shared" si="11"/>
        <v>0</v>
      </c>
      <c r="Z37" s="34">
        <f t="shared" si="24"/>
        <v>0</v>
      </c>
      <c r="AA37" s="18" t="s">
        <v>21</v>
      </c>
      <c r="AB37" s="15">
        <f>[28]Лист1!$AJ$17</f>
        <v>241</v>
      </c>
      <c r="AC37" s="16">
        <f t="shared" si="12"/>
        <v>60</v>
      </c>
      <c r="AD37" s="16">
        <f t="shared" si="13"/>
        <v>60</v>
      </c>
      <c r="AE37" s="16">
        <f t="shared" si="14"/>
        <v>60</v>
      </c>
      <c r="AF37" s="34">
        <f t="shared" si="25"/>
        <v>61</v>
      </c>
      <c r="AG37" s="18" t="s">
        <v>21</v>
      </c>
      <c r="AH37" s="15">
        <f t="shared" si="15"/>
        <v>0</v>
      </c>
      <c r="AI37" s="16"/>
      <c r="AJ37" s="16"/>
      <c r="AK37" s="16"/>
      <c r="AL37" s="16"/>
      <c r="AM37" s="18" t="s">
        <v>21</v>
      </c>
      <c r="AN37" s="15">
        <f t="shared" si="35"/>
        <v>0</v>
      </c>
      <c r="AO37" s="16"/>
      <c r="AP37" s="16"/>
      <c r="AQ37" s="16"/>
      <c r="AR37" s="16"/>
      <c r="AS37" s="19" t="s">
        <v>21</v>
      </c>
      <c r="AT37" s="15">
        <f>[28]Лист1!$AJ$90</f>
        <v>0</v>
      </c>
      <c r="AU37" s="16">
        <f t="shared" si="17"/>
        <v>0</v>
      </c>
      <c r="AV37" s="16">
        <f t="shared" si="18"/>
        <v>0</v>
      </c>
      <c r="AW37" s="16">
        <f t="shared" si="19"/>
        <v>0</v>
      </c>
      <c r="AX37" s="34">
        <f t="shared" si="26"/>
        <v>0</v>
      </c>
    </row>
    <row r="38" spans="1:50" ht="18.75" x14ac:dyDescent="0.25">
      <c r="A38" s="13">
        <f t="shared" ca="1" si="20"/>
        <v>29</v>
      </c>
      <c r="B38" s="7" t="s">
        <v>49</v>
      </c>
      <c r="C38" s="14" t="s">
        <v>21</v>
      </c>
      <c r="D38" s="15"/>
      <c r="E38" s="16"/>
      <c r="F38" s="16"/>
      <c r="G38" s="16"/>
      <c r="H38" s="16"/>
      <c r="I38" s="17" t="s">
        <v>21</v>
      </c>
      <c r="J38" s="15">
        <f>[29]Лист1!$AJ$69</f>
        <v>239</v>
      </c>
      <c r="K38" s="16">
        <f t="shared" si="3"/>
        <v>60</v>
      </c>
      <c r="L38" s="16">
        <f t="shared" si="4"/>
        <v>60</v>
      </c>
      <c r="M38" s="16">
        <f t="shared" si="5"/>
        <v>60</v>
      </c>
      <c r="N38" s="34">
        <f t="shared" si="22"/>
        <v>59</v>
      </c>
      <c r="O38" s="35" t="s">
        <v>21</v>
      </c>
      <c r="P38" s="15">
        <f>[29]Лист1!$AJ$86</f>
        <v>61</v>
      </c>
      <c r="Q38" s="16">
        <f t="shared" si="6"/>
        <v>15</v>
      </c>
      <c r="R38" s="16">
        <f t="shared" si="7"/>
        <v>15</v>
      </c>
      <c r="S38" s="16">
        <f t="shared" si="8"/>
        <v>15</v>
      </c>
      <c r="T38" s="34">
        <f t="shared" si="23"/>
        <v>16</v>
      </c>
      <c r="U38" s="17" t="s">
        <v>21</v>
      </c>
      <c r="V38" s="15">
        <f>[29]Лист1!$AJ$54</f>
        <v>249</v>
      </c>
      <c r="W38" s="16">
        <f t="shared" si="9"/>
        <v>62</v>
      </c>
      <c r="X38" s="16">
        <f t="shared" si="10"/>
        <v>62</v>
      </c>
      <c r="Y38" s="16">
        <f t="shared" si="11"/>
        <v>62</v>
      </c>
      <c r="Z38" s="34">
        <f t="shared" si="24"/>
        <v>63</v>
      </c>
      <c r="AA38" s="18" t="s">
        <v>21</v>
      </c>
      <c r="AB38" s="15">
        <f>[29]Лист1!$AJ$17</f>
        <v>88</v>
      </c>
      <c r="AC38" s="16">
        <f t="shared" si="12"/>
        <v>22</v>
      </c>
      <c r="AD38" s="16">
        <f t="shared" si="13"/>
        <v>22</v>
      </c>
      <c r="AE38" s="16">
        <f t="shared" si="14"/>
        <v>22</v>
      </c>
      <c r="AF38" s="34">
        <f t="shared" si="25"/>
        <v>22</v>
      </c>
      <c r="AG38" s="18" t="s">
        <v>21</v>
      </c>
      <c r="AH38" s="15">
        <f t="shared" si="15"/>
        <v>0</v>
      </c>
      <c r="AI38" s="16"/>
      <c r="AJ38" s="16"/>
      <c r="AK38" s="16"/>
      <c r="AL38" s="16"/>
      <c r="AM38" s="18" t="s">
        <v>21</v>
      </c>
      <c r="AN38" s="15">
        <f t="shared" si="35"/>
        <v>0</v>
      </c>
      <c r="AO38" s="16"/>
      <c r="AP38" s="16"/>
      <c r="AQ38" s="16"/>
      <c r="AR38" s="16"/>
      <c r="AS38" s="19" t="s">
        <v>21</v>
      </c>
      <c r="AT38" s="15">
        <f>[29]Лист1!$AJ$90</f>
        <v>9</v>
      </c>
      <c r="AU38" s="16">
        <f t="shared" si="17"/>
        <v>2</v>
      </c>
      <c r="AV38" s="16">
        <f t="shared" si="18"/>
        <v>2</v>
      </c>
      <c r="AW38" s="16">
        <f t="shared" si="19"/>
        <v>2</v>
      </c>
      <c r="AX38" s="34">
        <f t="shared" si="26"/>
        <v>3</v>
      </c>
    </row>
    <row r="39" spans="1:50" ht="18.75" x14ac:dyDescent="0.25">
      <c r="A39" s="13">
        <f t="shared" ca="1" si="20"/>
        <v>30</v>
      </c>
      <c r="B39" s="7" t="s">
        <v>50</v>
      </c>
      <c r="C39" s="14" t="s">
        <v>21</v>
      </c>
      <c r="D39" s="15"/>
      <c r="E39" s="16"/>
      <c r="F39" s="16"/>
      <c r="G39" s="16"/>
      <c r="H39" s="16"/>
      <c r="I39" s="17" t="s">
        <v>21</v>
      </c>
      <c r="J39" s="15">
        <f>[30]Лист1!$AJ$69</f>
        <v>4670</v>
      </c>
      <c r="K39" s="16">
        <f>ROUND(J39/4,0)-6</f>
        <v>1162</v>
      </c>
      <c r="L39" s="16">
        <f>ROUND(J39/4,0)-6</f>
        <v>1162</v>
      </c>
      <c r="M39" s="16">
        <f>ROUND(J39/4,0)-6</f>
        <v>1162</v>
      </c>
      <c r="N39" s="34">
        <f t="shared" si="22"/>
        <v>1184</v>
      </c>
      <c r="O39" s="35" t="s">
        <v>21</v>
      </c>
      <c r="P39" s="15">
        <f>[30]Лист1!$AJ$86</f>
        <v>1185</v>
      </c>
      <c r="Q39" s="16">
        <f t="shared" si="6"/>
        <v>296</v>
      </c>
      <c r="R39" s="16">
        <f t="shared" si="7"/>
        <v>296</v>
      </c>
      <c r="S39" s="16">
        <f t="shared" si="8"/>
        <v>296</v>
      </c>
      <c r="T39" s="34">
        <f t="shared" si="23"/>
        <v>297</v>
      </c>
      <c r="U39" s="17" t="s">
        <v>21</v>
      </c>
      <c r="V39" s="15">
        <f>[30]Лист1!$AJ$54</f>
        <v>4856</v>
      </c>
      <c r="W39" s="16">
        <f>ROUND(V39/4,0)-6</f>
        <v>1208</v>
      </c>
      <c r="X39" s="16">
        <f>ROUND(V39/4,0)-6</f>
        <v>1208</v>
      </c>
      <c r="Y39" s="16">
        <f>ROUND(V39/4,0)-6</f>
        <v>1208</v>
      </c>
      <c r="Z39" s="34">
        <f t="shared" si="24"/>
        <v>1232</v>
      </c>
      <c r="AA39" s="18" t="s">
        <v>21</v>
      </c>
      <c r="AB39" s="15">
        <f>[30]Лист1!$AJ$17</f>
        <v>0</v>
      </c>
      <c r="AC39" s="16">
        <f t="shared" si="12"/>
        <v>0</v>
      </c>
      <c r="AD39" s="16">
        <f t="shared" si="13"/>
        <v>0</v>
      </c>
      <c r="AE39" s="16">
        <f t="shared" si="14"/>
        <v>0</v>
      </c>
      <c r="AF39" s="34">
        <f t="shared" si="25"/>
        <v>0</v>
      </c>
      <c r="AG39" s="18" t="s">
        <v>21</v>
      </c>
      <c r="AH39" s="15">
        <f t="shared" si="15"/>
        <v>0</v>
      </c>
      <c r="AI39" s="16"/>
      <c r="AJ39" s="16"/>
      <c r="AK39" s="16"/>
      <c r="AL39" s="16"/>
      <c r="AM39" s="18" t="s">
        <v>21</v>
      </c>
      <c r="AN39" s="15">
        <f t="shared" si="35"/>
        <v>0</v>
      </c>
      <c r="AO39" s="16"/>
      <c r="AP39" s="16"/>
      <c r="AQ39" s="16"/>
      <c r="AR39" s="16"/>
      <c r="AS39" s="19" t="s">
        <v>21</v>
      </c>
      <c r="AT39" s="15">
        <f>[30]Лист1!$AJ$90</f>
        <v>131</v>
      </c>
      <c r="AU39" s="16">
        <f t="shared" si="17"/>
        <v>33</v>
      </c>
      <c r="AV39" s="16">
        <f t="shared" si="18"/>
        <v>33</v>
      </c>
      <c r="AW39" s="16">
        <f t="shared" si="19"/>
        <v>33</v>
      </c>
      <c r="AX39" s="34">
        <f t="shared" si="26"/>
        <v>32</v>
      </c>
    </row>
    <row r="40" spans="1:50" ht="18.75" x14ac:dyDescent="0.25">
      <c r="A40" s="13">
        <f t="shared" ca="1" si="20"/>
        <v>31</v>
      </c>
      <c r="B40" s="7" t="s">
        <v>51</v>
      </c>
      <c r="C40" s="14" t="s">
        <v>21</v>
      </c>
      <c r="D40" s="15"/>
      <c r="E40" s="16"/>
      <c r="F40" s="16"/>
      <c r="G40" s="16"/>
      <c r="H40" s="16"/>
      <c r="I40" s="17" t="s">
        <v>21</v>
      </c>
      <c r="J40" s="15">
        <f>[31]Лист1!$AJ$69</f>
        <v>2219</v>
      </c>
      <c r="K40" s="16">
        <f t="shared" si="3"/>
        <v>555</v>
      </c>
      <c r="L40" s="16">
        <f t="shared" si="4"/>
        <v>555</v>
      </c>
      <c r="M40" s="16">
        <f t="shared" si="5"/>
        <v>555</v>
      </c>
      <c r="N40" s="34">
        <f t="shared" si="22"/>
        <v>554</v>
      </c>
      <c r="O40" s="35" t="s">
        <v>21</v>
      </c>
      <c r="P40" s="15">
        <f>[31]Лист1!$AJ$86</f>
        <v>563</v>
      </c>
      <c r="Q40" s="16">
        <f t="shared" si="6"/>
        <v>141</v>
      </c>
      <c r="R40" s="16">
        <f t="shared" si="7"/>
        <v>141</v>
      </c>
      <c r="S40" s="16">
        <f t="shared" si="8"/>
        <v>141</v>
      </c>
      <c r="T40" s="34">
        <f t="shared" si="23"/>
        <v>140</v>
      </c>
      <c r="U40" s="17" t="s">
        <v>21</v>
      </c>
      <c r="V40" s="15">
        <f>[31]Лист1!$AJ$54</f>
        <v>2307</v>
      </c>
      <c r="W40" s="16">
        <f t="shared" si="9"/>
        <v>577</v>
      </c>
      <c r="X40" s="16">
        <f t="shared" si="10"/>
        <v>577</v>
      </c>
      <c r="Y40" s="16">
        <f t="shared" si="11"/>
        <v>577</v>
      </c>
      <c r="Z40" s="34">
        <f t="shared" si="24"/>
        <v>576</v>
      </c>
      <c r="AA40" s="18" t="s">
        <v>21</v>
      </c>
      <c r="AB40" s="15">
        <f>[31]Лист1!$AJ$17</f>
        <v>370</v>
      </c>
      <c r="AC40" s="16">
        <f t="shared" si="12"/>
        <v>93</v>
      </c>
      <c r="AD40" s="16">
        <f t="shared" si="13"/>
        <v>93</v>
      </c>
      <c r="AE40" s="16">
        <f t="shared" si="14"/>
        <v>93</v>
      </c>
      <c r="AF40" s="34">
        <f t="shared" si="25"/>
        <v>91</v>
      </c>
      <c r="AG40" s="18" t="s">
        <v>21</v>
      </c>
      <c r="AH40" s="15">
        <f t="shared" si="15"/>
        <v>0</v>
      </c>
      <c r="AI40" s="16"/>
      <c r="AJ40" s="16"/>
      <c r="AK40" s="16"/>
      <c r="AL40" s="16"/>
      <c r="AM40" s="18" t="s">
        <v>21</v>
      </c>
      <c r="AN40" s="15">
        <f t="shared" si="35"/>
        <v>0</v>
      </c>
      <c r="AO40" s="16"/>
      <c r="AP40" s="16"/>
      <c r="AQ40" s="16"/>
      <c r="AR40" s="16"/>
      <c r="AS40" s="19" t="s">
        <v>21</v>
      </c>
      <c r="AT40" s="15">
        <f>[31]Лист1!$AJ$90</f>
        <v>52</v>
      </c>
      <c r="AU40" s="16">
        <f t="shared" si="17"/>
        <v>13</v>
      </c>
      <c r="AV40" s="16">
        <f t="shared" si="18"/>
        <v>13</v>
      </c>
      <c r="AW40" s="16">
        <f t="shared" si="19"/>
        <v>13</v>
      </c>
      <c r="AX40" s="34">
        <f t="shared" si="26"/>
        <v>13</v>
      </c>
    </row>
    <row r="41" spans="1:50" ht="18.75" x14ac:dyDescent="0.25">
      <c r="A41" s="13">
        <f t="shared" ca="1" si="20"/>
        <v>32</v>
      </c>
      <c r="B41" s="7" t="s">
        <v>52</v>
      </c>
      <c r="C41" s="14" t="s">
        <v>21</v>
      </c>
      <c r="D41" s="15"/>
      <c r="E41" s="16"/>
      <c r="F41" s="16"/>
      <c r="G41" s="16"/>
      <c r="H41" s="16"/>
      <c r="I41" s="17" t="s">
        <v>21</v>
      </c>
      <c r="J41" s="15">
        <f>[32]Лист1!$AJ$69</f>
        <v>117</v>
      </c>
      <c r="K41" s="16">
        <f t="shared" si="3"/>
        <v>29</v>
      </c>
      <c r="L41" s="16">
        <f t="shared" si="4"/>
        <v>29</v>
      </c>
      <c r="M41" s="16">
        <f t="shared" si="5"/>
        <v>29</v>
      </c>
      <c r="N41" s="34">
        <f t="shared" si="22"/>
        <v>30</v>
      </c>
      <c r="O41" s="35" t="s">
        <v>21</v>
      </c>
      <c r="P41" s="15">
        <f>[32]Лист1!$AJ$86</f>
        <v>1050</v>
      </c>
      <c r="Q41" s="16">
        <f>ROUND(P41/4,0)-2</f>
        <v>261</v>
      </c>
      <c r="R41" s="16">
        <f>ROUND(P41/4,0)-2</f>
        <v>261</v>
      </c>
      <c r="S41" s="16">
        <f>ROUND(P41/4,0)-2</f>
        <v>261</v>
      </c>
      <c r="T41" s="34">
        <f t="shared" si="23"/>
        <v>267</v>
      </c>
      <c r="U41" s="17" t="s">
        <v>21</v>
      </c>
      <c r="V41" s="15">
        <f>[32]Лист1!$AJ$54</f>
        <v>50</v>
      </c>
      <c r="W41" s="16">
        <f t="shared" si="9"/>
        <v>13</v>
      </c>
      <c r="X41" s="16">
        <f t="shared" si="10"/>
        <v>13</v>
      </c>
      <c r="Y41" s="16">
        <f t="shared" si="11"/>
        <v>13</v>
      </c>
      <c r="Z41" s="34">
        <f t="shared" si="24"/>
        <v>11</v>
      </c>
      <c r="AA41" s="18" t="s">
        <v>21</v>
      </c>
      <c r="AB41" s="15">
        <f>[32]Лист1!$AJ$17</f>
        <v>345</v>
      </c>
      <c r="AC41" s="16">
        <f>ROUND(AB41/4,0)-4</f>
        <v>82</v>
      </c>
      <c r="AD41" s="16">
        <f>ROUND(AB41/4,0)-4</f>
        <v>82</v>
      </c>
      <c r="AE41" s="16">
        <f>ROUND(AB41/4,0)-2</f>
        <v>84</v>
      </c>
      <c r="AF41" s="34">
        <f t="shared" si="25"/>
        <v>97</v>
      </c>
      <c r="AG41" s="18" t="s">
        <v>21</v>
      </c>
      <c r="AH41" s="15">
        <f t="shared" si="15"/>
        <v>0</v>
      </c>
      <c r="AI41" s="16"/>
      <c r="AJ41" s="16"/>
      <c r="AK41" s="16"/>
      <c r="AL41" s="16"/>
      <c r="AM41" s="18" t="s">
        <v>21</v>
      </c>
      <c r="AN41" s="15">
        <f>[32]Лист1!$AJ$49</f>
        <v>16</v>
      </c>
      <c r="AO41" s="16">
        <f>ROUND(AN41/4,0)</f>
        <v>4</v>
      </c>
      <c r="AP41" s="16">
        <f t="shared" ref="AP41" si="42">ROUND(AN41/4,0)</f>
        <v>4</v>
      </c>
      <c r="AQ41" s="16">
        <f>ROUND(AN41/4,0)+1</f>
        <v>5</v>
      </c>
      <c r="AR41" s="15">
        <f t="shared" ref="AR41" si="43">AN41-AO41-AP41-AQ41</f>
        <v>3</v>
      </c>
      <c r="AS41" s="19" t="s">
        <v>21</v>
      </c>
      <c r="AT41" s="15">
        <f>[32]Лист1!$AJ$90</f>
        <v>0</v>
      </c>
      <c r="AU41" s="16">
        <f t="shared" si="17"/>
        <v>0</v>
      </c>
      <c r="AV41" s="16">
        <f t="shared" si="18"/>
        <v>0</v>
      </c>
      <c r="AW41" s="16">
        <f t="shared" si="19"/>
        <v>0</v>
      </c>
      <c r="AX41" s="34">
        <f t="shared" si="26"/>
        <v>0</v>
      </c>
    </row>
    <row r="42" spans="1:50" ht="18.75" x14ac:dyDescent="0.25">
      <c r="A42" s="13">
        <f t="shared" ca="1" si="20"/>
        <v>33</v>
      </c>
      <c r="B42" s="7" t="s">
        <v>53</v>
      </c>
      <c r="C42" s="14" t="s">
        <v>21</v>
      </c>
      <c r="D42" s="15"/>
      <c r="E42" s="16"/>
      <c r="F42" s="16"/>
      <c r="G42" s="16"/>
      <c r="H42" s="16"/>
      <c r="I42" s="17" t="s">
        <v>21</v>
      </c>
      <c r="J42" s="15">
        <f>[34]Лист1!$AJ$69</f>
        <v>7472</v>
      </c>
      <c r="K42" s="16">
        <f t="shared" si="3"/>
        <v>1868</v>
      </c>
      <c r="L42" s="16">
        <f t="shared" si="4"/>
        <v>1868</v>
      </c>
      <c r="M42" s="16">
        <f t="shared" si="5"/>
        <v>1868</v>
      </c>
      <c r="N42" s="34">
        <f t="shared" si="22"/>
        <v>1868</v>
      </c>
      <c r="O42" s="35" t="s">
        <v>21</v>
      </c>
      <c r="P42" s="15">
        <f>[34]Лист1!$AJ$86</f>
        <v>1895</v>
      </c>
      <c r="Q42" s="16">
        <f>ROUND(P42/4,0)-2</f>
        <v>472</v>
      </c>
      <c r="R42" s="16">
        <f>ROUND(P42/4,0)-2</f>
        <v>472</v>
      </c>
      <c r="S42" s="16">
        <f>ROUND(P42/4,0)-2</f>
        <v>472</v>
      </c>
      <c r="T42" s="34">
        <f t="shared" si="23"/>
        <v>479</v>
      </c>
      <c r="U42" s="17" t="s">
        <v>21</v>
      </c>
      <c r="V42" s="15">
        <f>[34]Лист1!$AJ$54</f>
        <v>7769</v>
      </c>
      <c r="W42" s="16">
        <f t="shared" si="9"/>
        <v>1942</v>
      </c>
      <c r="X42" s="16">
        <f t="shared" si="10"/>
        <v>1942</v>
      </c>
      <c r="Y42" s="16">
        <f t="shared" si="11"/>
        <v>1942</v>
      </c>
      <c r="Z42" s="34">
        <f t="shared" si="24"/>
        <v>1943</v>
      </c>
      <c r="AA42" s="18" t="s">
        <v>21</v>
      </c>
      <c r="AB42" s="15">
        <f>[34]Лист1!$AJ$17</f>
        <v>115</v>
      </c>
      <c r="AC42" s="16">
        <f t="shared" si="12"/>
        <v>29</v>
      </c>
      <c r="AD42" s="16">
        <f t="shared" si="13"/>
        <v>29</v>
      </c>
      <c r="AE42" s="16">
        <f t="shared" si="14"/>
        <v>29</v>
      </c>
      <c r="AF42" s="34">
        <f t="shared" si="25"/>
        <v>28</v>
      </c>
      <c r="AG42" s="18" t="s">
        <v>21</v>
      </c>
      <c r="AH42" s="15">
        <f t="shared" si="15"/>
        <v>0</v>
      </c>
      <c r="AI42" s="16"/>
      <c r="AJ42" s="16"/>
      <c r="AK42" s="16"/>
      <c r="AL42" s="16"/>
      <c r="AM42" s="18" t="s">
        <v>21</v>
      </c>
      <c r="AN42" s="15">
        <f t="shared" si="35"/>
        <v>0</v>
      </c>
      <c r="AO42" s="16"/>
      <c r="AP42" s="16"/>
      <c r="AQ42" s="16"/>
      <c r="AR42" s="16"/>
      <c r="AS42" s="19" t="s">
        <v>21</v>
      </c>
      <c r="AT42" s="15">
        <f>[34]Лист1!$AJ$90</f>
        <v>181</v>
      </c>
      <c r="AU42" s="16">
        <f t="shared" si="17"/>
        <v>45</v>
      </c>
      <c r="AV42" s="16">
        <f t="shared" si="18"/>
        <v>45</v>
      </c>
      <c r="AW42" s="16">
        <f t="shared" si="19"/>
        <v>45</v>
      </c>
      <c r="AX42" s="34">
        <f t="shared" si="26"/>
        <v>46</v>
      </c>
    </row>
    <row r="43" spans="1:50" ht="18.75" x14ac:dyDescent="0.25">
      <c r="A43" s="13">
        <f t="shared" ca="1" si="20"/>
        <v>34</v>
      </c>
      <c r="B43" s="7" t="s">
        <v>54</v>
      </c>
      <c r="C43" s="14" t="s">
        <v>21</v>
      </c>
      <c r="D43" s="15"/>
      <c r="E43" s="16"/>
      <c r="F43" s="16"/>
      <c r="G43" s="16"/>
      <c r="H43" s="16"/>
      <c r="I43" s="17" t="s">
        <v>21</v>
      </c>
      <c r="J43" s="15">
        <f>[35]Лист1!$AJ$69</f>
        <v>1495</v>
      </c>
      <c r="K43" s="16">
        <f t="shared" si="3"/>
        <v>374</v>
      </c>
      <c r="L43" s="16">
        <f t="shared" si="4"/>
        <v>374</v>
      </c>
      <c r="M43" s="16">
        <f t="shared" si="5"/>
        <v>374</v>
      </c>
      <c r="N43" s="34">
        <f t="shared" si="22"/>
        <v>373</v>
      </c>
      <c r="O43" s="35" t="s">
        <v>21</v>
      </c>
      <c r="P43" s="15">
        <f>[35]Лист1!$AJ$86</f>
        <v>0</v>
      </c>
      <c r="Q43" s="16">
        <f t="shared" si="6"/>
        <v>0</v>
      </c>
      <c r="R43" s="16">
        <f t="shared" si="7"/>
        <v>0</v>
      </c>
      <c r="S43" s="16">
        <f t="shared" si="8"/>
        <v>0</v>
      </c>
      <c r="T43" s="34">
        <f t="shared" si="23"/>
        <v>0</v>
      </c>
      <c r="U43" s="17" t="s">
        <v>21</v>
      </c>
      <c r="V43" s="15">
        <f>[35]Лист1!$AJ$54</f>
        <v>40</v>
      </c>
      <c r="W43" s="16">
        <f t="shared" si="9"/>
        <v>10</v>
      </c>
      <c r="X43" s="16">
        <f t="shared" si="10"/>
        <v>10</v>
      </c>
      <c r="Y43" s="16">
        <f t="shared" si="11"/>
        <v>10</v>
      </c>
      <c r="Z43" s="34">
        <f t="shared" si="24"/>
        <v>10</v>
      </c>
      <c r="AA43" s="18" t="s">
        <v>21</v>
      </c>
      <c r="AB43" s="15">
        <f>[35]Лист1!$AJ$17</f>
        <v>126</v>
      </c>
      <c r="AC43" s="16">
        <f t="shared" si="12"/>
        <v>32</v>
      </c>
      <c r="AD43" s="16">
        <f t="shared" si="13"/>
        <v>32</v>
      </c>
      <c r="AE43" s="16">
        <f t="shared" si="14"/>
        <v>32</v>
      </c>
      <c r="AF43" s="34">
        <f t="shared" si="25"/>
        <v>30</v>
      </c>
      <c r="AG43" s="18" t="s">
        <v>21</v>
      </c>
      <c r="AH43" s="15">
        <f t="shared" si="15"/>
        <v>0</v>
      </c>
      <c r="AI43" s="16"/>
      <c r="AJ43" s="16"/>
      <c r="AK43" s="16"/>
      <c r="AL43" s="16"/>
      <c r="AM43" s="18" t="s">
        <v>21</v>
      </c>
      <c r="AN43" s="15">
        <f>[35]Лист1!$AJ$49</f>
        <v>1</v>
      </c>
      <c r="AO43" s="16">
        <v>1</v>
      </c>
      <c r="AP43" s="16">
        <f t="shared" ref="AP43" si="44">ROUND(AN43/4,0)</f>
        <v>0</v>
      </c>
      <c r="AQ43" s="16">
        <f t="shared" ref="AQ43" si="45">ROUND(AN43/4,0)</f>
        <v>0</v>
      </c>
      <c r="AR43" s="16">
        <f t="shared" ref="AR43" si="46">AN43-AO43-AP43-AQ43</f>
        <v>0</v>
      </c>
      <c r="AS43" s="19" t="s">
        <v>21</v>
      </c>
      <c r="AT43" s="15">
        <f>[35]Лист1!$AJ$90</f>
        <v>72</v>
      </c>
      <c r="AU43" s="16">
        <f>ROUND(AT43/4,0)-1</f>
        <v>17</v>
      </c>
      <c r="AV43" s="16">
        <f>ROUND(AT43/4,0)-2</f>
        <v>16</v>
      </c>
      <c r="AW43" s="16">
        <f>ROUND(AT43/4,0)-2</f>
        <v>16</v>
      </c>
      <c r="AX43" s="34">
        <f t="shared" si="26"/>
        <v>23</v>
      </c>
    </row>
    <row r="44" spans="1:50" ht="18.75" x14ac:dyDescent="0.25">
      <c r="A44" s="13">
        <f t="shared" ca="1" si="20"/>
        <v>35</v>
      </c>
      <c r="B44" s="7" t="s">
        <v>55</v>
      </c>
      <c r="C44" s="14" t="s">
        <v>21</v>
      </c>
      <c r="D44" s="15"/>
      <c r="E44" s="16"/>
      <c r="F44" s="16"/>
      <c r="G44" s="16"/>
      <c r="H44" s="16"/>
      <c r="I44" s="17" t="s">
        <v>21</v>
      </c>
      <c r="J44" s="15">
        <f>[36]Лист1!$AJ$69</f>
        <v>2136</v>
      </c>
      <c r="K44" s="16">
        <f t="shared" si="3"/>
        <v>534</v>
      </c>
      <c r="L44" s="16">
        <f t="shared" si="4"/>
        <v>534</v>
      </c>
      <c r="M44" s="16">
        <f t="shared" si="5"/>
        <v>534</v>
      </c>
      <c r="N44" s="34">
        <f t="shared" si="22"/>
        <v>534</v>
      </c>
      <c r="O44" s="35" t="s">
        <v>21</v>
      </c>
      <c r="P44" s="15">
        <f>[36]Лист1!$AJ$86</f>
        <v>0</v>
      </c>
      <c r="Q44" s="16">
        <f t="shared" si="6"/>
        <v>0</v>
      </c>
      <c r="R44" s="16">
        <f t="shared" si="7"/>
        <v>0</v>
      </c>
      <c r="S44" s="16">
        <f t="shared" si="8"/>
        <v>0</v>
      </c>
      <c r="T44" s="34">
        <f t="shared" si="23"/>
        <v>0</v>
      </c>
      <c r="U44" s="17" t="s">
        <v>21</v>
      </c>
      <c r="V44" s="15">
        <f>[36]Лист1!$AJ$54</f>
        <v>828</v>
      </c>
      <c r="W44" s="16">
        <f t="shared" si="9"/>
        <v>207</v>
      </c>
      <c r="X44" s="16">
        <f t="shared" si="10"/>
        <v>207</v>
      </c>
      <c r="Y44" s="16">
        <f t="shared" si="11"/>
        <v>207</v>
      </c>
      <c r="Z44" s="34">
        <f t="shared" si="24"/>
        <v>207</v>
      </c>
      <c r="AA44" s="18" t="s">
        <v>21</v>
      </c>
      <c r="AB44" s="15">
        <f>[36]Лист1!$AJ$17</f>
        <v>133</v>
      </c>
      <c r="AC44" s="16">
        <f t="shared" si="12"/>
        <v>33</v>
      </c>
      <c r="AD44" s="16">
        <f t="shared" si="13"/>
        <v>33</v>
      </c>
      <c r="AE44" s="16">
        <f t="shared" si="14"/>
        <v>33</v>
      </c>
      <c r="AF44" s="34">
        <f t="shared" si="25"/>
        <v>34</v>
      </c>
      <c r="AG44" s="18" t="s">
        <v>21</v>
      </c>
      <c r="AH44" s="15">
        <f t="shared" si="15"/>
        <v>0</v>
      </c>
      <c r="AI44" s="16"/>
      <c r="AJ44" s="16"/>
      <c r="AK44" s="16"/>
      <c r="AL44" s="16"/>
      <c r="AM44" s="18" t="s">
        <v>21</v>
      </c>
      <c r="AN44" s="15">
        <f t="shared" si="16"/>
        <v>0</v>
      </c>
      <c r="AO44" s="16"/>
      <c r="AP44" s="16"/>
      <c r="AQ44" s="16"/>
      <c r="AR44" s="16"/>
      <c r="AS44" s="19" t="s">
        <v>21</v>
      </c>
      <c r="AT44" s="15">
        <f>[36]Лист1!$AJ$90</f>
        <v>60</v>
      </c>
      <c r="AU44" s="16">
        <f t="shared" si="17"/>
        <v>15</v>
      </c>
      <c r="AV44" s="16">
        <f t="shared" si="18"/>
        <v>15</v>
      </c>
      <c r="AW44" s="16">
        <f t="shared" si="19"/>
        <v>15</v>
      </c>
      <c r="AX44" s="34">
        <f t="shared" si="26"/>
        <v>15</v>
      </c>
    </row>
    <row r="45" spans="1:50" ht="18.75" x14ac:dyDescent="0.25">
      <c r="A45" s="13">
        <f ca="1">#REF!+$A$13</f>
        <v>37</v>
      </c>
      <c r="B45" s="7" t="s">
        <v>56</v>
      </c>
      <c r="C45" s="14" t="s">
        <v>21</v>
      </c>
      <c r="D45" s="15"/>
      <c r="E45" s="20"/>
      <c r="F45" s="20"/>
      <c r="G45" s="20"/>
      <c r="H45" s="20"/>
      <c r="I45" s="17" t="s">
        <v>21</v>
      </c>
      <c r="J45" s="15">
        <f>[37]Лист1!$AJ$69</f>
        <v>1550</v>
      </c>
      <c r="K45" s="16">
        <f t="shared" si="3"/>
        <v>388</v>
      </c>
      <c r="L45" s="16">
        <f t="shared" si="4"/>
        <v>388</v>
      </c>
      <c r="M45" s="16">
        <f t="shared" si="5"/>
        <v>388</v>
      </c>
      <c r="N45" s="34">
        <f t="shared" si="22"/>
        <v>386</v>
      </c>
      <c r="O45" s="35" t="s">
        <v>21</v>
      </c>
      <c r="P45" s="15">
        <f>[37]Лист1!$AJ$86</f>
        <v>393</v>
      </c>
      <c r="Q45" s="16">
        <f t="shared" si="6"/>
        <v>98</v>
      </c>
      <c r="R45" s="16">
        <f t="shared" si="7"/>
        <v>98</v>
      </c>
      <c r="S45" s="16">
        <f t="shared" si="8"/>
        <v>98</v>
      </c>
      <c r="T45" s="34">
        <f t="shared" si="23"/>
        <v>99</v>
      </c>
      <c r="U45" s="17" t="s">
        <v>21</v>
      </c>
      <c r="V45" s="15">
        <f>[37]Лист1!$AJ$54</f>
        <v>1611</v>
      </c>
      <c r="W45" s="16">
        <f t="shared" si="9"/>
        <v>403</v>
      </c>
      <c r="X45" s="16">
        <f t="shared" si="10"/>
        <v>403</v>
      </c>
      <c r="Y45" s="16">
        <f t="shared" si="11"/>
        <v>403</v>
      </c>
      <c r="Z45" s="34">
        <f t="shared" si="24"/>
        <v>402</v>
      </c>
      <c r="AA45" s="18" t="s">
        <v>21</v>
      </c>
      <c r="AB45" s="15">
        <f>[37]Лист1!$AJ$17</f>
        <v>0</v>
      </c>
      <c r="AC45" s="16">
        <f t="shared" si="12"/>
        <v>0</v>
      </c>
      <c r="AD45" s="16">
        <f t="shared" si="13"/>
        <v>0</v>
      </c>
      <c r="AE45" s="16">
        <f t="shared" si="14"/>
        <v>0</v>
      </c>
      <c r="AF45" s="34">
        <f t="shared" si="25"/>
        <v>0</v>
      </c>
      <c r="AG45" s="18" t="s">
        <v>21</v>
      </c>
      <c r="AH45" s="15">
        <f t="shared" si="15"/>
        <v>0</v>
      </c>
      <c r="AI45" s="20"/>
      <c r="AJ45" s="20"/>
      <c r="AK45" s="20"/>
      <c r="AL45" s="20"/>
      <c r="AM45" s="18" t="s">
        <v>21</v>
      </c>
      <c r="AN45" s="15">
        <f t="shared" si="16"/>
        <v>0</v>
      </c>
      <c r="AO45" s="20"/>
      <c r="AP45" s="20"/>
      <c r="AQ45" s="20"/>
      <c r="AR45" s="20"/>
      <c r="AS45" s="19" t="s">
        <v>21</v>
      </c>
      <c r="AT45" s="15">
        <f>[37]Лист1!$AJ$90</f>
        <v>33</v>
      </c>
      <c r="AU45" s="16">
        <f t="shared" si="17"/>
        <v>8</v>
      </c>
      <c r="AV45" s="16">
        <f t="shared" si="18"/>
        <v>8</v>
      </c>
      <c r="AW45" s="16">
        <f t="shared" si="19"/>
        <v>8</v>
      </c>
      <c r="AX45" s="34">
        <f t="shared" si="26"/>
        <v>9</v>
      </c>
    </row>
    <row r="46" spans="1:50" ht="18.75" x14ac:dyDescent="0.25">
      <c r="A46" s="13">
        <f ca="1">#REF!+$A$13</f>
        <v>39</v>
      </c>
      <c r="B46" s="7" t="s">
        <v>57</v>
      </c>
      <c r="C46" s="14" t="s">
        <v>21</v>
      </c>
      <c r="D46" s="15"/>
      <c r="E46" s="16"/>
      <c r="F46" s="16"/>
      <c r="G46" s="16"/>
      <c r="H46" s="16"/>
      <c r="I46" s="17" t="s">
        <v>21</v>
      </c>
      <c r="J46" s="15">
        <f>[38]Лист1!$AJ$69</f>
        <v>1584</v>
      </c>
      <c r="K46" s="16">
        <f t="shared" si="3"/>
        <v>396</v>
      </c>
      <c r="L46" s="16">
        <f t="shared" si="4"/>
        <v>396</v>
      </c>
      <c r="M46" s="16">
        <f t="shared" si="5"/>
        <v>396</v>
      </c>
      <c r="N46" s="34">
        <f t="shared" si="22"/>
        <v>396</v>
      </c>
      <c r="O46" s="35" t="s">
        <v>21</v>
      </c>
      <c r="P46" s="15">
        <f>[38]Лист1!$AJ$86</f>
        <v>402</v>
      </c>
      <c r="Q46" s="16">
        <f t="shared" si="6"/>
        <v>101</v>
      </c>
      <c r="R46" s="16">
        <f t="shared" si="7"/>
        <v>101</v>
      </c>
      <c r="S46" s="16">
        <f t="shared" si="8"/>
        <v>101</v>
      </c>
      <c r="T46" s="34">
        <f t="shared" si="23"/>
        <v>99</v>
      </c>
      <c r="U46" s="17" t="s">
        <v>21</v>
      </c>
      <c r="V46" s="15">
        <f>[38]Лист1!$AJ$54</f>
        <v>1647</v>
      </c>
      <c r="W46" s="16">
        <f t="shared" si="9"/>
        <v>412</v>
      </c>
      <c r="X46" s="16">
        <f t="shared" si="10"/>
        <v>412</v>
      </c>
      <c r="Y46" s="16">
        <f t="shared" si="11"/>
        <v>412</v>
      </c>
      <c r="Z46" s="34">
        <f t="shared" si="24"/>
        <v>411</v>
      </c>
      <c r="AA46" s="18" t="s">
        <v>21</v>
      </c>
      <c r="AB46" s="15">
        <f>[38]Лист1!$AJ$17</f>
        <v>0</v>
      </c>
      <c r="AC46" s="16">
        <f t="shared" si="12"/>
        <v>0</v>
      </c>
      <c r="AD46" s="16">
        <f t="shared" si="13"/>
        <v>0</v>
      </c>
      <c r="AE46" s="16">
        <f t="shared" si="14"/>
        <v>0</v>
      </c>
      <c r="AF46" s="34">
        <f t="shared" si="25"/>
        <v>0</v>
      </c>
      <c r="AG46" s="18" t="s">
        <v>21</v>
      </c>
      <c r="AH46" s="15">
        <f t="shared" si="15"/>
        <v>0</v>
      </c>
      <c r="AI46" s="16"/>
      <c r="AJ46" s="16"/>
      <c r="AK46" s="16"/>
      <c r="AL46" s="16"/>
      <c r="AM46" s="18" t="s">
        <v>21</v>
      </c>
      <c r="AN46" s="15">
        <f t="shared" si="16"/>
        <v>0</v>
      </c>
      <c r="AO46" s="16"/>
      <c r="AP46" s="16"/>
      <c r="AQ46" s="16"/>
      <c r="AR46" s="16"/>
      <c r="AS46" s="19" t="s">
        <v>21</v>
      </c>
      <c r="AT46" s="15">
        <f>[38]Лист1!$AJ$90</f>
        <v>12</v>
      </c>
      <c r="AU46" s="16">
        <f t="shared" si="17"/>
        <v>3</v>
      </c>
      <c r="AV46" s="16">
        <f t="shared" si="18"/>
        <v>3</v>
      </c>
      <c r="AW46" s="16">
        <f t="shared" si="19"/>
        <v>3</v>
      </c>
      <c r="AX46" s="34">
        <f t="shared" si="26"/>
        <v>3</v>
      </c>
    </row>
    <row r="47" spans="1:50" ht="18.75" x14ac:dyDescent="0.3">
      <c r="A47" s="13">
        <f t="shared" ca="1" si="20"/>
        <v>40</v>
      </c>
      <c r="B47" s="7" t="s">
        <v>58</v>
      </c>
      <c r="C47" s="14" t="s">
        <v>21</v>
      </c>
      <c r="D47" s="15"/>
      <c r="E47" s="22"/>
      <c r="F47" s="22"/>
      <c r="G47" s="22"/>
      <c r="H47" s="22"/>
      <c r="I47" s="17" t="s">
        <v>21</v>
      </c>
      <c r="J47" s="15">
        <f>[39]Лист1!$AJ$69</f>
        <v>434</v>
      </c>
      <c r="K47" s="16">
        <f t="shared" si="3"/>
        <v>109</v>
      </c>
      <c r="L47" s="16">
        <f t="shared" si="4"/>
        <v>109</v>
      </c>
      <c r="M47" s="16">
        <f t="shared" si="5"/>
        <v>109</v>
      </c>
      <c r="N47" s="34">
        <f t="shared" si="22"/>
        <v>107</v>
      </c>
      <c r="O47" s="35" t="s">
        <v>21</v>
      </c>
      <c r="P47" s="15">
        <f>[39]Лист1!$AJ$86</f>
        <v>110</v>
      </c>
      <c r="Q47" s="16">
        <f t="shared" si="6"/>
        <v>28</v>
      </c>
      <c r="R47" s="16">
        <f t="shared" si="7"/>
        <v>28</v>
      </c>
      <c r="S47" s="16">
        <f t="shared" si="8"/>
        <v>28</v>
      </c>
      <c r="T47" s="34">
        <f t="shared" si="23"/>
        <v>26</v>
      </c>
      <c r="U47" s="17" t="s">
        <v>21</v>
      </c>
      <c r="V47" s="15">
        <f>[39]Лист1!$AJ$54</f>
        <v>451</v>
      </c>
      <c r="W47" s="16">
        <f t="shared" si="9"/>
        <v>113</v>
      </c>
      <c r="X47" s="16">
        <f t="shared" si="10"/>
        <v>113</v>
      </c>
      <c r="Y47" s="16">
        <f t="shared" si="11"/>
        <v>113</v>
      </c>
      <c r="Z47" s="34">
        <f t="shared" si="24"/>
        <v>112</v>
      </c>
      <c r="AA47" s="18" t="s">
        <v>21</v>
      </c>
      <c r="AB47" s="15">
        <f>[39]Лист1!$AJ$17</f>
        <v>0</v>
      </c>
      <c r="AC47" s="16">
        <f t="shared" si="12"/>
        <v>0</v>
      </c>
      <c r="AD47" s="16">
        <f t="shared" si="13"/>
        <v>0</v>
      </c>
      <c r="AE47" s="16">
        <f t="shared" si="14"/>
        <v>0</v>
      </c>
      <c r="AF47" s="34">
        <f t="shared" si="25"/>
        <v>0</v>
      </c>
      <c r="AG47" s="18" t="s">
        <v>21</v>
      </c>
      <c r="AH47" s="15">
        <f t="shared" si="15"/>
        <v>0</v>
      </c>
      <c r="AI47" s="22"/>
      <c r="AJ47" s="22"/>
      <c r="AK47" s="22"/>
      <c r="AL47" s="22"/>
      <c r="AM47" s="18" t="s">
        <v>21</v>
      </c>
      <c r="AN47" s="15">
        <f t="shared" si="16"/>
        <v>0</v>
      </c>
      <c r="AO47" s="22"/>
      <c r="AP47" s="22"/>
      <c r="AQ47" s="22"/>
      <c r="AR47" s="22"/>
      <c r="AS47" s="19" t="s">
        <v>21</v>
      </c>
      <c r="AT47" s="15">
        <f>[39]Лист1!$AJ$90</f>
        <v>26</v>
      </c>
      <c r="AU47" s="16">
        <f t="shared" si="17"/>
        <v>7</v>
      </c>
      <c r="AV47" s="16">
        <f t="shared" si="18"/>
        <v>7</v>
      </c>
      <c r="AW47" s="16">
        <f t="shared" si="19"/>
        <v>7</v>
      </c>
      <c r="AX47" s="34">
        <f t="shared" si="26"/>
        <v>5</v>
      </c>
    </row>
    <row r="48" spans="1:50" ht="18.75" x14ac:dyDescent="0.3">
      <c r="A48" s="13">
        <f t="shared" ca="1" si="20"/>
        <v>41</v>
      </c>
      <c r="B48" s="7" t="s">
        <v>59</v>
      </c>
      <c r="C48" s="14" t="s">
        <v>21</v>
      </c>
      <c r="D48" s="15"/>
      <c r="E48" s="22"/>
      <c r="F48" s="22"/>
      <c r="G48" s="22"/>
      <c r="H48" s="22"/>
      <c r="I48" s="17" t="s">
        <v>21</v>
      </c>
      <c r="J48" s="15">
        <f>[40]Лист1!$AJ$69</f>
        <v>210</v>
      </c>
      <c r="K48" s="16">
        <f t="shared" si="3"/>
        <v>53</v>
      </c>
      <c r="L48" s="16">
        <f t="shared" si="4"/>
        <v>53</v>
      </c>
      <c r="M48" s="16">
        <f t="shared" si="5"/>
        <v>53</v>
      </c>
      <c r="N48" s="34">
        <f t="shared" si="22"/>
        <v>51</v>
      </c>
      <c r="O48" s="35" t="s">
        <v>21</v>
      </c>
      <c r="P48" s="15">
        <f>[40]Лист1!$AJ$86</f>
        <v>53</v>
      </c>
      <c r="Q48" s="16">
        <f t="shared" si="6"/>
        <v>13</v>
      </c>
      <c r="R48" s="16">
        <f t="shared" si="7"/>
        <v>13</v>
      </c>
      <c r="S48" s="16">
        <f t="shared" si="8"/>
        <v>13</v>
      </c>
      <c r="T48" s="34">
        <f t="shared" si="23"/>
        <v>14</v>
      </c>
      <c r="U48" s="17" t="s">
        <v>21</v>
      </c>
      <c r="V48" s="15">
        <f>[40]Лист1!$AJ$54</f>
        <v>218</v>
      </c>
      <c r="W48" s="16">
        <f t="shared" si="9"/>
        <v>55</v>
      </c>
      <c r="X48" s="16">
        <f t="shared" si="10"/>
        <v>55</v>
      </c>
      <c r="Y48" s="16">
        <f t="shared" si="11"/>
        <v>55</v>
      </c>
      <c r="Z48" s="34">
        <f t="shared" si="24"/>
        <v>53</v>
      </c>
      <c r="AA48" s="18" t="s">
        <v>21</v>
      </c>
      <c r="AB48" s="15">
        <f>[40]Лист1!$AJ$17</f>
        <v>0</v>
      </c>
      <c r="AC48" s="16">
        <f t="shared" si="12"/>
        <v>0</v>
      </c>
      <c r="AD48" s="16">
        <f t="shared" si="13"/>
        <v>0</v>
      </c>
      <c r="AE48" s="16">
        <f t="shared" si="14"/>
        <v>0</v>
      </c>
      <c r="AF48" s="34">
        <f t="shared" si="25"/>
        <v>0</v>
      </c>
      <c r="AG48" s="18" t="s">
        <v>21</v>
      </c>
      <c r="AH48" s="15">
        <f t="shared" si="15"/>
        <v>0</v>
      </c>
      <c r="AI48" s="22"/>
      <c r="AJ48" s="22"/>
      <c r="AK48" s="22"/>
      <c r="AL48" s="22"/>
      <c r="AM48" s="18" t="s">
        <v>21</v>
      </c>
      <c r="AN48" s="15">
        <f t="shared" si="16"/>
        <v>0</v>
      </c>
      <c r="AO48" s="22"/>
      <c r="AP48" s="22"/>
      <c r="AQ48" s="22"/>
      <c r="AR48" s="22"/>
      <c r="AS48" s="19" t="s">
        <v>21</v>
      </c>
      <c r="AT48" s="15">
        <f>[40]Лист1!$AJ$90</f>
        <v>3</v>
      </c>
      <c r="AU48" s="16">
        <f t="shared" si="17"/>
        <v>1</v>
      </c>
      <c r="AV48" s="16">
        <f t="shared" si="18"/>
        <v>1</v>
      </c>
      <c r="AW48" s="16">
        <f t="shared" si="19"/>
        <v>1</v>
      </c>
      <c r="AX48" s="34">
        <f t="shared" si="26"/>
        <v>0</v>
      </c>
    </row>
    <row r="49" spans="1:50" ht="18.75" x14ac:dyDescent="0.3">
      <c r="A49" s="13">
        <f t="shared" ca="1" si="20"/>
        <v>42</v>
      </c>
      <c r="B49" s="7" t="s">
        <v>60</v>
      </c>
      <c r="C49" s="14" t="s">
        <v>21</v>
      </c>
      <c r="D49" s="15"/>
      <c r="E49" s="22"/>
      <c r="F49" s="22"/>
      <c r="G49" s="22"/>
      <c r="H49" s="22"/>
      <c r="I49" s="17" t="s">
        <v>21</v>
      </c>
      <c r="J49" s="15">
        <f>[42]Лист1!$AJ$69</f>
        <v>472</v>
      </c>
      <c r="K49" s="16">
        <f t="shared" si="3"/>
        <v>118</v>
      </c>
      <c r="L49" s="16">
        <f t="shared" si="4"/>
        <v>118</v>
      </c>
      <c r="M49" s="16">
        <f t="shared" si="5"/>
        <v>118</v>
      </c>
      <c r="N49" s="34">
        <f t="shared" si="22"/>
        <v>118</v>
      </c>
      <c r="O49" s="35" t="s">
        <v>21</v>
      </c>
      <c r="P49" s="15">
        <f>[42]Лист1!$AJ$86</f>
        <v>120</v>
      </c>
      <c r="Q49" s="16">
        <f t="shared" si="6"/>
        <v>30</v>
      </c>
      <c r="R49" s="16">
        <f t="shared" si="7"/>
        <v>30</v>
      </c>
      <c r="S49" s="16">
        <f t="shared" si="8"/>
        <v>30</v>
      </c>
      <c r="T49" s="34">
        <f t="shared" si="23"/>
        <v>30</v>
      </c>
      <c r="U49" s="17" t="s">
        <v>21</v>
      </c>
      <c r="V49" s="15">
        <f>[42]Лист1!$AJ$54</f>
        <v>491</v>
      </c>
      <c r="W49" s="16">
        <f t="shared" si="9"/>
        <v>123</v>
      </c>
      <c r="X49" s="16">
        <f t="shared" si="10"/>
        <v>123</v>
      </c>
      <c r="Y49" s="16">
        <f t="shared" si="11"/>
        <v>123</v>
      </c>
      <c r="Z49" s="34">
        <f t="shared" si="24"/>
        <v>122</v>
      </c>
      <c r="AA49" s="18" t="s">
        <v>21</v>
      </c>
      <c r="AB49" s="15">
        <f>[42]Лист1!$AJ$17</f>
        <v>0</v>
      </c>
      <c r="AC49" s="16">
        <f t="shared" si="12"/>
        <v>0</v>
      </c>
      <c r="AD49" s="16">
        <f t="shared" si="13"/>
        <v>0</v>
      </c>
      <c r="AE49" s="16">
        <f t="shared" si="14"/>
        <v>0</v>
      </c>
      <c r="AF49" s="34">
        <f t="shared" si="25"/>
        <v>0</v>
      </c>
      <c r="AG49" s="18" t="s">
        <v>21</v>
      </c>
      <c r="AH49" s="15">
        <f t="shared" si="15"/>
        <v>0</v>
      </c>
      <c r="AI49" s="22"/>
      <c r="AJ49" s="22"/>
      <c r="AK49" s="22"/>
      <c r="AL49" s="22"/>
      <c r="AM49" s="18" t="s">
        <v>21</v>
      </c>
      <c r="AN49" s="15">
        <f t="shared" si="16"/>
        <v>0</v>
      </c>
      <c r="AO49" s="22"/>
      <c r="AP49" s="22"/>
      <c r="AQ49" s="22"/>
      <c r="AR49" s="22"/>
      <c r="AS49" s="19" t="s">
        <v>21</v>
      </c>
      <c r="AT49" s="15">
        <f>[42]Лист1!$AJ$90</f>
        <v>14</v>
      </c>
      <c r="AU49" s="16">
        <f t="shared" si="17"/>
        <v>4</v>
      </c>
      <c r="AV49" s="16">
        <f t="shared" si="18"/>
        <v>4</v>
      </c>
      <c r="AW49" s="16">
        <f t="shared" si="19"/>
        <v>4</v>
      </c>
      <c r="AX49" s="34">
        <f t="shared" si="26"/>
        <v>2</v>
      </c>
    </row>
    <row r="50" spans="1:50" ht="18.75" x14ac:dyDescent="0.3">
      <c r="A50" s="13">
        <f t="shared" ca="1" si="20"/>
        <v>43</v>
      </c>
      <c r="B50" s="7" t="s">
        <v>61</v>
      </c>
      <c r="C50" s="14" t="s">
        <v>21</v>
      </c>
      <c r="D50" s="15"/>
      <c r="E50" s="22"/>
      <c r="F50" s="22"/>
      <c r="G50" s="22"/>
      <c r="H50" s="22"/>
      <c r="I50" s="17" t="s">
        <v>21</v>
      </c>
      <c r="J50" s="15">
        <f>[43]Лист1!$AJ$69</f>
        <v>772</v>
      </c>
      <c r="K50" s="16">
        <f t="shared" si="3"/>
        <v>193</v>
      </c>
      <c r="L50" s="16">
        <f t="shared" si="4"/>
        <v>193</v>
      </c>
      <c r="M50" s="16">
        <f t="shared" si="5"/>
        <v>193</v>
      </c>
      <c r="N50" s="34">
        <f t="shared" si="22"/>
        <v>193</v>
      </c>
      <c r="O50" s="35" t="s">
        <v>21</v>
      </c>
      <c r="P50" s="15">
        <f>[43]Лист1!$AJ$86</f>
        <v>196</v>
      </c>
      <c r="Q50" s="16">
        <f t="shared" si="6"/>
        <v>49</v>
      </c>
      <c r="R50" s="16">
        <f t="shared" si="7"/>
        <v>49</v>
      </c>
      <c r="S50" s="16">
        <f t="shared" si="8"/>
        <v>49</v>
      </c>
      <c r="T50" s="34">
        <f t="shared" si="23"/>
        <v>49</v>
      </c>
      <c r="U50" s="17" t="s">
        <v>21</v>
      </c>
      <c r="V50" s="15">
        <f>[43]Лист1!$AJ$54</f>
        <v>803</v>
      </c>
      <c r="W50" s="16">
        <f t="shared" si="9"/>
        <v>201</v>
      </c>
      <c r="X50" s="16">
        <f t="shared" si="10"/>
        <v>201</v>
      </c>
      <c r="Y50" s="16">
        <f t="shared" si="11"/>
        <v>201</v>
      </c>
      <c r="Z50" s="34">
        <f t="shared" si="24"/>
        <v>200</v>
      </c>
      <c r="AA50" s="18" t="s">
        <v>21</v>
      </c>
      <c r="AB50" s="15">
        <f>[43]Лист1!$AJ$17</f>
        <v>0</v>
      </c>
      <c r="AC50" s="16">
        <f t="shared" si="12"/>
        <v>0</v>
      </c>
      <c r="AD50" s="16">
        <f t="shared" si="13"/>
        <v>0</v>
      </c>
      <c r="AE50" s="16">
        <f t="shared" si="14"/>
        <v>0</v>
      </c>
      <c r="AF50" s="34">
        <f t="shared" si="25"/>
        <v>0</v>
      </c>
      <c r="AG50" s="18" t="s">
        <v>21</v>
      </c>
      <c r="AH50" s="15">
        <f t="shared" si="15"/>
        <v>0</v>
      </c>
      <c r="AI50" s="22"/>
      <c r="AJ50" s="22"/>
      <c r="AK50" s="22"/>
      <c r="AL50" s="22"/>
      <c r="AM50" s="18" t="s">
        <v>21</v>
      </c>
      <c r="AN50" s="15">
        <f t="shared" si="16"/>
        <v>0</v>
      </c>
      <c r="AO50" s="22"/>
      <c r="AP50" s="22"/>
      <c r="AQ50" s="22"/>
      <c r="AR50" s="22"/>
      <c r="AS50" s="19" t="s">
        <v>21</v>
      </c>
      <c r="AT50" s="15">
        <f>[43]Лист1!$AJ$90</f>
        <v>9</v>
      </c>
      <c r="AU50" s="16">
        <f t="shared" si="17"/>
        <v>2</v>
      </c>
      <c r="AV50" s="16">
        <f t="shared" si="18"/>
        <v>2</v>
      </c>
      <c r="AW50" s="16">
        <f t="shared" si="19"/>
        <v>2</v>
      </c>
      <c r="AX50" s="34">
        <f t="shared" si="26"/>
        <v>3</v>
      </c>
    </row>
    <row r="51" spans="1:50" ht="18.75" x14ac:dyDescent="0.3">
      <c r="A51" s="13">
        <f t="shared" ca="1" si="20"/>
        <v>44</v>
      </c>
      <c r="B51" s="7" t="s">
        <v>62</v>
      </c>
      <c r="C51" s="14" t="s">
        <v>21</v>
      </c>
      <c r="D51" s="15"/>
      <c r="E51" s="22"/>
      <c r="F51" s="22"/>
      <c r="G51" s="22"/>
      <c r="H51" s="22"/>
      <c r="I51" s="17" t="s">
        <v>21</v>
      </c>
      <c r="J51" s="15">
        <f>[44]Лист1!$AJ$69</f>
        <v>547</v>
      </c>
      <c r="K51" s="16">
        <f t="shared" si="3"/>
        <v>137</v>
      </c>
      <c r="L51" s="16">
        <f t="shared" si="4"/>
        <v>137</v>
      </c>
      <c r="M51" s="16">
        <f t="shared" si="5"/>
        <v>137</v>
      </c>
      <c r="N51" s="34">
        <f t="shared" si="22"/>
        <v>136</v>
      </c>
      <c r="O51" s="35" t="s">
        <v>21</v>
      </c>
      <c r="P51" s="15">
        <f>[44]Лист1!$AJ$86</f>
        <v>0</v>
      </c>
      <c r="Q51" s="16">
        <f t="shared" si="6"/>
        <v>0</v>
      </c>
      <c r="R51" s="16">
        <f t="shared" si="7"/>
        <v>0</v>
      </c>
      <c r="S51" s="16">
        <f t="shared" si="8"/>
        <v>0</v>
      </c>
      <c r="T51" s="34">
        <f t="shared" si="23"/>
        <v>0</v>
      </c>
      <c r="U51" s="17" t="s">
        <v>21</v>
      </c>
      <c r="V51" s="15">
        <f>[44]Лист1!$AJ$54</f>
        <v>127</v>
      </c>
      <c r="W51" s="16">
        <f t="shared" si="9"/>
        <v>32</v>
      </c>
      <c r="X51" s="16">
        <f t="shared" si="10"/>
        <v>32</v>
      </c>
      <c r="Y51" s="16">
        <f t="shared" si="11"/>
        <v>32</v>
      </c>
      <c r="Z51" s="34">
        <f t="shared" si="24"/>
        <v>31</v>
      </c>
      <c r="AA51" s="18" t="s">
        <v>21</v>
      </c>
      <c r="AB51" s="15">
        <f>[44]Лист1!$AJ$17</f>
        <v>0</v>
      </c>
      <c r="AC51" s="16">
        <f t="shared" si="12"/>
        <v>0</v>
      </c>
      <c r="AD51" s="16">
        <f t="shared" si="13"/>
        <v>0</v>
      </c>
      <c r="AE51" s="16">
        <f t="shared" si="14"/>
        <v>0</v>
      </c>
      <c r="AF51" s="34">
        <f t="shared" si="25"/>
        <v>0</v>
      </c>
      <c r="AG51" s="18" t="s">
        <v>21</v>
      </c>
      <c r="AH51" s="15">
        <f t="shared" si="15"/>
        <v>0</v>
      </c>
      <c r="AI51" s="22"/>
      <c r="AJ51" s="22"/>
      <c r="AK51" s="22"/>
      <c r="AL51" s="22"/>
      <c r="AM51" s="18" t="s">
        <v>21</v>
      </c>
      <c r="AN51" s="15">
        <f t="shared" si="16"/>
        <v>0</v>
      </c>
      <c r="AO51" s="22"/>
      <c r="AP51" s="22"/>
      <c r="AQ51" s="22"/>
      <c r="AR51" s="22"/>
      <c r="AS51" s="19" t="s">
        <v>21</v>
      </c>
      <c r="AT51" s="15">
        <f>[44]Лист1!$AJ$90</f>
        <v>0</v>
      </c>
      <c r="AU51" s="16">
        <f t="shared" si="17"/>
        <v>0</v>
      </c>
      <c r="AV51" s="16">
        <f t="shared" si="18"/>
        <v>0</v>
      </c>
      <c r="AW51" s="16">
        <f t="shared" si="19"/>
        <v>0</v>
      </c>
      <c r="AX51" s="34">
        <f t="shared" si="26"/>
        <v>0</v>
      </c>
    </row>
    <row r="52" spans="1:50" ht="18.75" x14ac:dyDescent="0.3">
      <c r="A52" s="13">
        <f t="shared" ca="1" si="20"/>
        <v>45</v>
      </c>
      <c r="B52" s="7" t="s">
        <v>63</v>
      </c>
      <c r="C52" s="14" t="s">
        <v>21</v>
      </c>
      <c r="D52" s="15"/>
      <c r="E52" s="22"/>
      <c r="F52" s="22"/>
      <c r="G52" s="22"/>
      <c r="H52" s="22"/>
      <c r="I52" s="17" t="s">
        <v>21</v>
      </c>
      <c r="J52" s="15">
        <f>[45]Лист1!$AJ$69</f>
        <v>2682</v>
      </c>
      <c r="K52" s="16">
        <f t="shared" si="3"/>
        <v>671</v>
      </c>
      <c r="L52" s="16">
        <f t="shared" si="4"/>
        <v>671</v>
      </c>
      <c r="M52" s="16">
        <f t="shared" si="5"/>
        <v>671</v>
      </c>
      <c r="N52" s="34">
        <f t="shared" si="22"/>
        <v>669</v>
      </c>
      <c r="O52" s="35" t="s">
        <v>21</v>
      </c>
      <c r="P52" s="15">
        <f>[45]Лист1!$AJ$86</f>
        <v>0</v>
      </c>
      <c r="Q52" s="16">
        <f t="shared" si="6"/>
        <v>0</v>
      </c>
      <c r="R52" s="16">
        <f t="shared" si="7"/>
        <v>0</v>
      </c>
      <c r="S52" s="16">
        <f t="shared" si="8"/>
        <v>0</v>
      </c>
      <c r="T52" s="34">
        <f t="shared" si="23"/>
        <v>0</v>
      </c>
      <c r="U52" s="17" t="s">
        <v>21</v>
      </c>
      <c r="V52" s="15">
        <f>[45]Лист1!$AJ$54</f>
        <v>444</v>
      </c>
      <c r="W52" s="16">
        <f t="shared" si="9"/>
        <v>111</v>
      </c>
      <c r="X52" s="16">
        <f t="shared" si="10"/>
        <v>111</v>
      </c>
      <c r="Y52" s="16">
        <f t="shared" si="11"/>
        <v>111</v>
      </c>
      <c r="Z52" s="34">
        <f t="shared" si="24"/>
        <v>111</v>
      </c>
      <c r="AA52" s="18" t="s">
        <v>21</v>
      </c>
      <c r="AB52" s="15">
        <f>[45]Лист1!$AJ$17</f>
        <v>0</v>
      </c>
      <c r="AC52" s="16">
        <f t="shared" si="12"/>
        <v>0</v>
      </c>
      <c r="AD52" s="16">
        <f t="shared" si="13"/>
        <v>0</v>
      </c>
      <c r="AE52" s="16">
        <f t="shared" si="14"/>
        <v>0</v>
      </c>
      <c r="AF52" s="34">
        <f t="shared" si="25"/>
        <v>0</v>
      </c>
      <c r="AG52" s="18" t="s">
        <v>21</v>
      </c>
      <c r="AH52" s="15">
        <f t="shared" si="15"/>
        <v>0</v>
      </c>
      <c r="AI52" s="22"/>
      <c r="AJ52" s="22"/>
      <c r="AK52" s="22"/>
      <c r="AL52" s="22"/>
      <c r="AM52" s="18" t="s">
        <v>21</v>
      </c>
      <c r="AN52" s="15">
        <f t="shared" si="16"/>
        <v>0</v>
      </c>
      <c r="AO52" s="22"/>
      <c r="AP52" s="22"/>
      <c r="AQ52" s="22"/>
      <c r="AR52" s="22"/>
      <c r="AS52" s="19" t="s">
        <v>21</v>
      </c>
      <c r="AT52" s="15">
        <f>[45]Лист1!$AJ$90</f>
        <v>0</v>
      </c>
      <c r="AU52" s="16">
        <f t="shared" si="17"/>
        <v>0</v>
      </c>
      <c r="AV52" s="16">
        <f t="shared" si="18"/>
        <v>0</v>
      </c>
      <c r="AW52" s="16">
        <f t="shared" si="19"/>
        <v>0</v>
      </c>
      <c r="AX52" s="34">
        <f t="shared" si="26"/>
        <v>0</v>
      </c>
    </row>
    <row r="53" spans="1:50" ht="18.75" x14ac:dyDescent="0.3">
      <c r="A53" s="13">
        <f t="shared" ca="1" si="20"/>
        <v>46</v>
      </c>
      <c r="B53" s="7" t="s">
        <v>64</v>
      </c>
      <c r="C53" s="14" t="s">
        <v>21</v>
      </c>
      <c r="D53" s="15"/>
      <c r="E53" s="22"/>
      <c r="F53" s="22"/>
      <c r="G53" s="22"/>
      <c r="H53" s="22"/>
      <c r="I53" s="17" t="s">
        <v>21</v>
      </c>
      <c r="J53" s="15">
        <f>[46]Лист1!$AJ$69</f>
        <v>53</v>
      </c>
      <c r="K53" s="16">
        <f t="shared" si="3"/>
        <v>13</v>
      </c>
      <c r="L53" s="16">
        <f t="shared" si="4"/>
        <v>13</v>
      </c>
      <c r="M53" s="16">
        <f t="shared" si="5"/>
        <v>13</v>
      </c>
      <c r="N53" s="34">
        <f t="shared" si="22"/>
        <v>14</v>
      </c>
      <c r="O53" s="35" t="s">
        <v>21</v>
      </c>
      <c r="P53" s="15">
        <f>[46]Лист1!$AJ$86</f>
        <v>0</v>
      </c>
      <c r="Q53" s="16">
        <f t="shared" si="6"/>
        <v>0</v>
      </c>
      <c r="R53" s="16">
        <f t="shared" si="7"/>
        <v>0</v>
      </c>
      <c r="S53" s="16">
        <f t="shared" si="8"/>
        <v>0</v>
      </c>
      <c r="T53" s="34">
        <f t="shared" si="23"/>
        <v>0</v>
      </c>
      <c r="U53" s="17" t="s">
        <v>21</v>
      </c>
      <c r="V53" s="15">
        <f>[46]Лист1!$AJ$54</f>
        <v>5</v>
      </c>
      <c r="W53" s="16">
        <f t="shared" si="9"/>
        <v>1</v>
      </c>
      <c r="X53" s="16">
        <f t="shared" si="10"/>
        <v>1</v>
      </c>
      <c r="Y53" s="16">
        <f t="shared" si="11"/>
        <v>1</v>
      </c>
      <c r="Z53" s="34">
        <f t="shared" si="24"/>
        <v>2</v>
      </c>
      <c r="AA53" s="18" t="s">
        <v>21</v>
      </c>
      <c r="AB53" s="15">
        <f>[46]Лист1!$AJ$17</f>
        <v>0</v>
      </c>
      <c r="AC53" s="16">
        <f t="shared" si="12"/>
        <v>0</v>
      </c>
      <c r="AD53" s="16">
        <f t="shared" si="13"/>
        <v>0</v>
      </c>
      <c r="AE53" s="16">
        <f t="shared" si="14"/>
        <v>0</v>
      </c>
      <c r="AF53" s="34">
        <f t="shared" si="25"/>
        <v>0</v>
      </c>
      <c r="AG53" s="18" t="s">
        <v>21</v>
      </c>
      <c r="AH53" s="15">
        <f t="shared" si="15"/>
        <v>0</v>
      </c>
      <c r="AI53" s="22"/>
      <c r="AJ53" s="22"/>
      <c r="AK53" s="22"/>
      <c r="AL53" s="22"/>
      <c r="AM53" s="18" t="s">
        <v>21</v>
      </c>
      <c r="AN53" s="15">
        <f t="shared" si="16"/>
        <v>0</v>
      </c>
      <c r="AO53" s="22"/>
      <c r="AP53" s="22"/>
      <c r="AQ53" s="22"/>
      <c r="AR53" s="22"/>
      <c r="AS53" s="19" t="s">
        <v>21</v>
      </c>
      <c r="AT53" s="15">
        <f>[46]Лист1!$AJ$90</f>
        <v>0</v>
      </c>
      <c r="AU53" s="16">
        <f t="shared" si="17"/>
        <v>0</v>
      </c>
      <c r="AV53" s="16">
        <f t="shared" si="18"/>
        <v>0</v>
      </c>
      <c r="AW53" s="16">
        <f t="shared" si="19"/>
        <v>0</v>
      </c>
      <c r="AX53" s="34">
        <f t="shared" si="26"/>
        <v>0</v>
      </c>
    </row>
    <row r="54" spans="1:50" ht="18.75" x14ac:dyDescent="0.3">
      <c r="A54" s="13">
        <f t="shared" ca="1" si="20"/>
        <v>47</v>
      </c>
      <c r="B54" s="23" t="s">
        <v>65</v>
      </c>
      <c r="C54" s="14" t="s">
        <v>21</v>
      </c>
      <c r="D54" s="15">
        <f>[47]Лист1!$AJ$16</f>
        <v>4142</v>
      </c>
      <c r="E54" s="22">
        <f>ROUND(D54/4,0)-3</f>
        <v>1033</v>
      </c>
      <c r="F54" s="22">
        <f>ROUND(D54/4,0)-3</f>
        <v>1033</v>
      </c>
      <c r="G54" s="22">
        <f>ROUND(D54/4,0)-3</f>
        <v>1033</v>
      </c>
      <c r="H54" s="22">
        <f t="shared" si="21"/>
        <v>1043</v>
      </c>
      <c r="I54" s="17" t="s">
        <v>21</v>
      </c>
      <c r="J54" s="15"/>
      <c r="K54" s="16">
        <f t="shared" si="3"/>
        <v>0</v>
      </c>
      <c r="L54" s="16">
        <f t="shared" si="4"/>
        <v>0</v>
      </c>
      <c r="M54" s="16">
        <f t="shared" si="5"/>
        <v>0</v>
      </c>
      <c r="N54" s="34">
        <f t="shared" si="22"/>
        <v>0</v>
      </c>
      <c r="O54" s="35" t="s">
        <v>21</v>
      </c>
      <c r="P54" s="15"/>
      <c r="Q54" s="16">
        <f t="shared" si="6"/>
        <v>0</v>
      </c>
      <c r="R54" s="16">
        <f t="shared" si="7"/>
        <v>0</v>
      </c>
      <c r="S54" s="16">
        <f t="shared" si="8"/>
        <v>0</v>
      </c>
      <c r="T54" s="34">
        <f t="shared" si="23"/>
        <v>0</v>
      </c>
      <c r="U54" s="17" t="s">
        <v>21</v>
      </c>
      <c r="V54" s="15"/>
      <c r="W54" s="16">
        <f t="shared" si="9"/>
        <v>0</v>
      </c>
      <c r="X54" s="16">
        <f t="shared" si="10"/>
        <v>0</v>
      </c>
      <c r="Y54" s="16">
        <f t="shared" si="11"/>
        <v>0</v>
      </c>
      <c r="Z54" s="34">
        <f t="shared" si="24"/>
        <v>0</v>
      </c>
      <c r="AA54" s="18" t="s">
        <v>21</v>
      </c>
      <c r="AB54" s="15"/>
      <c r="AC54" s="16">
        <f t="shared" si="12"/>
        <v>0</v>
      </c>
      <c r="AD54" s="16">
        <f t="shared" si="13"/>
        <v>0</v>
      </c>
      <c r="AE54" s="16">
        <f t="shared" si="14"/>
        <v>0</v>
      </c>
      <c r="AF54" s="34">
        <f t="shared" si="25"/>
        <v>0</v>
      </c>
      <c r="AG54" s="18" t="s">
        <v>21</v>
      </c>
      <c r="AH54" s="15">
        <f t="shared" si="15"/>
        <v>0</v>
      </c>
      <c r="AI54" s="22"/>
      <c r="AJ54" s="22"/>
      <c r="AK54" s="22"/>
      <c r="AL54" s="22"/>
      <c r="AM54" s="18" t="s">
        <v>21</v>
      </c>
      <c r="AN54" s="15">
        <f t="shared" si="16"/>
        <v>0</v>
      </c>
      <c r="AO54" s="22"/>
      <c r="AP54" s="22"/>
      <c r="AQ54" s="22"/>
      <c r="AR54" s="22"/>
      <c r="AS54" s="19" t="s">
        <v>21</v>
      </c>
      <c r="AT54" s="15"/>
      <c r="AU54" s="16">
        <f t="shared" si="17"/>
        <v>0</v>
      </c>
      <c r="AV54" s="16">
        <f t="shared" si="18"/>
        <v>0</v>
      </c>
      <c r="AW54" s="16">
        <f t="shared" si="19"/>
        <v>0</v>
      </c>
      <c r="AX54" s="34">
        <f t="shared" si="26"/>
        <v>0</v>
      </c>
    </row>
    <row r="55" spans="1:50" ht="18.75" x14ac:dyDescent="0.3">
      <c r="A55" s="13">
        <f t="shared" ca="1" si="20"/>
        <v>48</v>
      </c>
      <c r="B55" s="7" t="s">
        <v>66</v>
      </c>
      <c r="C55" s="14" t="s">
        <v>21</v>
      </c>
      <c r="D55" s="15"/>
      <c r="E55" s="38"/>
      <c r="F55" s="38"/>
      <c r="G55" s="38"/>
      <c r="H55" s="38"/>
      <c r="I55" s="17" t="s">
        <v>21</v>
      </c>
      <c r="J55" s="15">
        <f>[48]Лист1!$AJ$69</f>
        <v>431</v>
      </c>
      <c r="K55" s="16">
        <f t="shared" si="3"/>
        <v>108</v>
      </c>
      <c r="L55" s="16">
        <f t="shared" si="4"/>
        <v>108</v>
      </c>
      <c r="M55" s="16">
        <f t="shared" si="5"/>
        <v>108</v>
      </c>
      <c r="N55" s="34">
        <f t="shared" si="22"/>
        <v>107</v>
      </c>
      <c r="O55" s="35" t="s">
        <v>21</v>
      </c>
      <c r="P55" s="15">
        <f>[48]Лист1!$AJ$86</f>
        <v>110</v>
      </c>
      <c r="Q55" s="16">
        <f t="shared" si="6"/>
        <v>28</v>
      </c>
      <c r="R55" s="16">
        <f t="shared" si="7"/>
        <v>28</v>
      </c>
      <c r="S55" s="16">
        <f t="shared" si="8"/>
        <v>28</v>
      </c>
      <c r="T55" s="34">
        <f t="shared" si="23"/>
        <v>26</v>
      </c>
      <c r="U55" s="17" t="s">
        <v>21</v>
      </c>
      <c r="V55" s="15">
        <f>[48]Лист1!$AJ$54</f>
        <v>449</v>
      </c>
      <c r="W55" s="16">
        <f t="shared" si="9"/>
        <v>112</v>
      </c>
      <c r="X55" s="16">
        <f t="shared" si="10"/>
        <v>112</v>
      </c>
      <c r="Y55" s="16">
        <f t="shared" si="11"/>
        <v>112</v>
      </c>
      <c r="Z55" s="34">
        <f t="shared" si="24"/>
        <v>113</v>
      </c>
      <c r="AA55" s="18" t="s">
        <v>21</v>
      </c>
      <c r="AB55" s="15">
        <f>[48]Лист1!$AJ$17</f>
        <v>0</v>
      </c>
      <c r="AC55" s="16">
        <f t="shared" si="12"/>
        <v>0</v>
      </c>
      <c r="AD55" s="16">
        <f t="shared" si="13"/>
        <v>0</v>
      </c>
      <c r="AE55" s="16">
        <f t="shared" si="14"/>
        <v>0</v>
      </c>
      <c r="AF55" s="34">
        <f t="shared" si="25"/>
        <v>0</v>
      </c>
      <c r="AG55" s="18" t="s">
        <v>21</v>
      </c>
      <c r="AH55" s="15">
        <f t="shared" si="15"/>
        <v>0</v>
      </c>
      <c r="AI55" s="22"/>
      <c r="AJ55" s="22"/>
      <c r="AK55" s="22"/>
      <c r="AL55" s="22"/>
      <c r="AM55" s="18" t="s">
        <v>21</v>
      </c>
      <c r="AN55" s="15">
        <f t="shared" si="16"/>
        <v>0</v>
      </c>
      <c r="AO55" s="22"/>
      <c r="AP55" s="22"/>
      <c r="AQ55" s="22"/>
      <c r="AR55" s="22"/>
      <c r="AS55" s="19" t="s">
        <v>21</v>
      </c>
      <c r="AT55" s="15">
        <f>[48]Лист1!$AJ$90</f>
        <v>9</v>
      </c>
      <c r="AU55" s="16">
        <f t="shared" si="17"/>
        <v>2</v>
      </c>
      <c r="AV55" s="16">
        <f t="shared" si="18"/>
        <v>2</v>
      </c>
      <c r="AW55" s="16">
        <f t="shared" si="19"/>
        <v>2</v>
      </c>
      <c r="AX55" s="34">
        <f t="shared" si="26"/>
        <v>3</v>
      </c>
    </row>
    <row r="56" spans="1:50" ht="18.75" x14ac:dyDescent="0.3">
      <c r="A56" s="13">
        <f t="shared" ca="1" si="20"/>
        <v>49</v>
      </c>
      <c r="B56" s="24" t="s">
        <v>67</v>
      </c>
      <c r="C56" s="14" t="s">
        <v>21</v>
      </c>
      <c r="D56" s="15"/>
      <c r="E56" s="38"/>
      <c r="F56" s="38"/>
      <c r="G56" s="38"/>
      <c r="H56" s="38"/>
      <c r="I56" s="17" t="s">
        <v>21</v>
      </c>
      <c r="J56" s="15">
        <f>[49]Лист1!$AJ$69</f>
        <v>0</v>
      </c>
      <c r="K56" s="16">
        <f t="shared" si="3"/>
        <v>0</v>
      </c>
      <c r="L56" s="16">
        <f t="shared" si="4"/>
        <v>0</v>
      </c>
      <c r="M56" s="16">
        <f t="shared" si="5"/>
        <v>0</v>
      </c>
      <c r="N56" s="34">
        <f t="shared" si="22"/>
        <v>0</v>
      </c>
      <c r="O56" s="35" t="s">
        <v>21</v>
      </c>
      <c r="P56" s="15">
        <f>[49]Лист1!$AJ$86</f>
        <v>0</v>
      </c>
      <c r="Q56" s="16">
        <f t="shared" si="6"/>
        <v>0</v>
      </c>
      <c r="R56" s="16">
        <f t="shared" si="7"/>
        <v>0</v>
      </c>
      <c r="S56" s="16">
        <f t="shared" si="8"/>
        <v>0</v>
      </c>
      <c r="T56" s="34">
        <f t="shared" si="23"/>
        <v>0</v>
      </c>
      <c r="U56" s="17" t="s">
        <v>21</v>
      </c>
      <c r="V56" s="15">
        <f>[49]Лист1!$AJ$54</f>
        <v>0</v>
      </c>
      <c r="W56" s="16">
        <f t="shared" si="9"/>
        <v>0</v>
      </c>
      <c r="X56" s="16">
        <f t="shared" si="10"/>
        <v>0</v>
      </c>
      <c r="Y56" s="16">
        <f t="shared" si="11"/>
        <v>0</v>
      </c>
      <c r="Z56" s="34">
        <f t="shared" si="24"/>
        <v>0</v>
      </c>
      <c r="AA56" s="18" t="s">
        <v>21</v>
      </c>
      <c r="AB56" s="15">
        <f>[49]Лист1!$AJ$17</f>
        <v>0</v>
      </c>
      <c r="AC56" s="16">
        <f t="shared" si="12"/>
        <v>0</v>
      </c>
      <c r="AD56" s="16">
        <f t="shared" si="13"/>
        <v>0</v>
      </c>
      <c r="AE56" s="16">
        <f t="shared" si="14"/>
        <v>0</v>
      </c>
      <c r="AF56" s="34">
        <f t="shared" si="25"/>
        <v>0</v>
      </c>
      <c r="AG56" s="18" t="s">
        <v>21</v>
      </c>
      <c r="AH56" s="15">
        <f t="shared" si="15"/>
        <v>0</v>
      </c>
      <c r="AI56" s="22"/>
      <c r="AJ56" s="22"/>
      <c r="AK56" s="22"/>
      <c r="AL56" s="22"/>
      <c r="AM56" s="18" t="s">
        <v>21</v>
      </c>
      <c r="AN56" s="15">
        <f t="shared" si="16"/>
        <v>0</v>
      </c>
      <c r="AO56" s="22"/>
      <c r="AP56" s="22"/>
      <c r="AQ56" s="22"/>
      <c r="AR56" s="22"/>
      <c r="AS56" s="19" t="s">
        <v>21</v>
      </c>
      <c r="AT56" s="15">
        <f>[49]Лист1!$AJ$90</f>
        <v>0</v>
      </c>
      <c r="AU56" s="16">
        <f t="shared" si="17"/>
        <v>0</v>
      </c>
      <c r="AV56" s="16">
        <f t="shared" si="18"/>
        <v>0</v>
      </c>
      <c r="AW56" s="16">
        <f t="shared" si="19"/>
        <v>0</v>
      </c>
      <c r="AX56" s="34">
        <f t="shared" si="26"/>
        <v>0</v>
      </c>
    </row>
    <row r="57" spans="1:50" ht="18.75" x14ac:dyDescent="0.3">
      <c r="A57" s="13">
        <f t="shared" ca="1" si="20"/>
        <v>50</v>
      </c>
      <c r="B57" s="24" t="s">
        <v>68</v>
      </c>
      <c r="C57" s="14" t="s">
        <v>21</v>
      </c>
      <c r="D57" s="15"/>
      <c r="E57" s="38"/>
      <c r="F57" s="38"/>
      <c r="G57" s="38"/>
      <c r="H57" s="38"/>
      <c r="I57" s="17" t="s">
        <v>21</v>
      </c>
      <c r="J57" s="15">
        <f>[50]Лист1!$AJ$69</f>
        <v>29</v>
      </c>
      <c r="K57" s="16">
        <f t="shared" si="3"/>
        <v>7</v>
      </c>
      <c r="L57" s="16">
        <f t="shared" si="4"/>
        <v>7</v>
      </c>
      <c r="M57" s="16">
        <f t="shared" si="5"/>
        <v>7</v>
      </c>
      <c r="N57" s="34">
        <f t="shared" si="22"/>
        <v>8</v>
      </c>
      <c r="O57" s="35" t="s">
        <v>21</v>
      </c>
      <c r="P57" s="15">
        <f>[50]Лист1!$AJ$86</f>
        <v>0</v>
      </c>
      <c r="Q57" s="16">
        <f t="shared" si="6"/>
        <v>0</v>
      </c>
      <c r="R57" s="16">
        <f t="shared" si="7"/>
        <v>0</v>
      </c>
      <c r="S57" s="16">
        <f t="shared" si="8"/>
        <v>0</v>
      </c>
      <c r="T57" s="34">
        <f t="shared" si="23"/>
        <v>0</v>
      </c>
      <c r="U57" s="17" t="s">
        <v>21</v>
      </c>
      <c r="V57" s="15">
        <f>[50]Лист1!$AJ$54</f>
        <v>0</v>
      </c>
      <c r="W57" s="16">
        <f t="shared" si="9"/>
        <v>0</v>
      </c>
      <c r="X57" s="16">
        <f t="shared" si="10"/>
        <v>0</v>
      </c>
      <c r="Y57" s="16">
        <f t="shared" si="11"/>
        <v>0</v>
      </c>
      <c r="Z57" s="34">
        <f t="shared" si="24"/>
        <v>0</v>
      </c>
      <c r="AA57" s="18" t="s">
        <v>21</v>
      </c>
      <c r="AB57" s="15">
        <f>[50]Лист1!$AJ$17</f>
        <v>0</v>
      </c>
      <c r="AC57" s="16">
        <f t="shared" si="12"/>
        <v>0</v>
      </c>
      <c r="AD57" s="16">
        <f t="shared" si="13"/>
        <v>0</v>
      </c>
      <c r="AE57" s="16">
        <f t="shared" si="14"/>
        <v>0</v>
      </c>
      <c r="AF57" s="34">
        <f t="shared" si="25"/>
        <v>0</v>
      </c>
      <c r="AG57" s="18" t="s">
        <v>21</v>
      </c>
      <c r="AH57" s="15">
        <f t="shared" si="15"/>
        <v>0</v>
      </c>
      <c r="AI57" s="22"/>
      <c r="AJ57" s="22"/>
      <c r="AK57" s="22"/>
      <c r="AL57" s="22"/>
      <c r="AM57" s="18" t="s">
        <v>21</v>
      </c>
      <c r="AN57" s="15">
        <f t="shared" si="16"/>
        <v>0</v>
      </c>
      <c r="AO57" s="22"/>
      <c r="AP57" s="22"/>
      <c r="AQ57" s="22"/>
      <c r="AR57" s="22"/>
      <c r="AS57" s="19" t="s">
        <v>21</v>
      </c>
      <c r="AT57" s="15">
        <f>[50]Лист1!$AJ$90</f>
        <v>5</v>
      </c>
      <c r="AU57" s="16">
        <f t="shared" si="17"/>
        <v>1</v>
      </c>
      <c r="AV57" s="16">
        <f t="shared" si="18"/>
        <v>1</v>
      </c>
      <c r="AW57" s="16">
        <f t="shared" si="19"/>
        <v>1</v>
      </c>
      <c r="AX57" s="34">
        <f t="shared" si="26"/>
        <v>2</v>
      </c>
    </row>
    <row r="58" spans="1:50" ht="18.75" x14ac:dyDescent="0.3">
      <c r="A58" s="13">
        <f ca="1">#REF!+$A$13</f>
        <v>52</v>
      </c>
      <c r="B58" s="25" t="s">
        <v>69</v>
      </c>
      <c r="C58" s="14" t="s">
        <v>21</v>
      </c>
      <c r="D58" s="15"/>
      <c r="E58" s="38"/>
      <c r="F58" s="38"/>
      <c r="G58" s="38"/>
      <c r="H58" s="38"/>
      <c r="I58" s="17" t="s">
        <v>21</v>
      </c>
      <c r="J58" s="15">
        <f>[51]Лист1!$AJ$69</f>
        <v>0</v>
      </c>
      <c r="K58" s="16">
        <f t="shared" si="3"/>
        <v>0</v>
      </c>
      <c r="L58" s="16">
        <f t="shared" si="4"/>
        <v>0</v>
      </c>
      <c r="M58" s="16">
        <f t="shared" si="5"/>
        <v>0</v>
      </c>
      <c r="N58" s="34">
        <f t="shared" si="22"/>
        <v>0</v>
      </c>
      <c r="O58" s="35" t="s">
        <v>21</v>
      </c>
      <c r="P58" s="15">
        <f>[51]Лист1!$AJ$86</f>
        <v>0</v>
      </c>
      <c r="Q58" s="16">
        <f t="shared" si="6"/>
        <v>0</v>
      </c>
      <c r="R58" s="16">
        <f t="shared" si="7"/>
        <v>0</v>
      </c>
      <c r="S58" s="16">
        <f t="shared" si="8"/>
        <v>0</v>
      </c>
      <c r="T58" s="34">
        <f t="shared" si="23"/>
        <v>0</v>
      </c>
      <c r="U58" s="17" t="s">
        <v>21</v>
      </c>
      <c r="V58" s="15">
        <f>[51]Лист1!$AJ$54</f>
        <v>0</v>
      </c>
      <c r="W58" s="16">
        <f t="shared" si="9"/>
        <v>0</v>
      </c>
      <c r="X58" s="16">
        <f t="shared" si="10"/>
        <v>0</v>
      </c>
      <c r="Y58" s="16">
        <f t="shared" si="11"/>
        <v>0</v>
      </c>
      <c r="Z58" s="34">
        <f t="shared" si="24"/>
        <v>0</v>
      </c>
      <c r="AA58" s="18" t="s">
        <v>21</v>
      </c>
      <c r="AB58" s="15">
        <f>[51]Лист1!$AJ$17</f>
        <v>0</v>
      </c>
      <c r="AC58" s="16">
        <f t="shared" si="12"/>
        <v>0</v>
      </c>
      <c r="AD58" s="16">
        <f t="shared" si="13"/>
        <v>0</v>
      </c>
      <c r="AE58" s="16">
        <f t="shared" si="14"/>
        <v>0</v>
      </c>
      <c r="AF58" s="34">
        <f t="shared" si="25"/>
        <v>0</v>
      </c>
      <c r="AG58" s="18" t="s">
        <v>21</v>
      </c>
      <c r="AH58" s="15">
        <f t="shared" si="15"/>
        <v>0</v>
      </c>
      <c r="AI58" s="22"/>
      <c r="AJ58" s="22"/>
      <c r="AK58" s="22"/>
      <c r="AL58" s="22"/>
      <c r="AM58" s="18" t="s">
        <v>21</v>
      </c>
      <c r="AN58" s="15">
        <f t="shared" si="16"/>
        <v>0</v>
      </c>
      <c r="AO58" s="22"/>
      <c r="AP58" s="22"/>
      <c r="AQ58" s="22"/>
      <c r="AR58" s="22"/>
      <c r="AS58" s="19" t="s">
        <v>21</v>
      </c>
      <c r="AT58" s="15">
        <f>[51]Лист1!$AJ$90</f>
        <v>0</v>
      </c>
      <c r="AU58" s="16">
        <f t="shared" si="17"/>
        <v>0</v>
      </c>
      <c r="AV58" s="16">
        <f t="shared" si="18"/>
        <v>0</v>
      </c>
      <c r="AW58" s="16">
        <f t="shared" si="19"/>
        <v>0</v>
      </c>
      <c r="AX58" s="34">
        <f t="shared" si="26"/>
        <v>0</v>
      </c>
    </row>
    <row r="59" spans="1:50" ht="18.75" x14ac:dyDescent="0.3">
      <c r="A59" s="13">
        <f t="shared" ca="1" si="20"/>
        <v>53</v>
      </c>
      <c r="B59" s="25" t="s">
        <v>70</v>
      </c>
      <c r="C59" s="14" t="s">
        <v>21</v>
      </c>
      <c r="D59" s="15"/>
      <c r="E59" s="38"/>
      <c r="F59" s="38"/>
      <c r="G59" s="38"/>
      <c r="H59" s="38"/>
      <c r="I59" s="17" t="s">
        <v>21</v>
      </c>
      <c r="J59" s="15">
        <f>[52]Лист1!$AJ$69</f>
        <v>0</v>
      </c>
      <c r="K59" s="16">
        <f t="shared" si="3"/>
        <v>0</v>
      </c>
      <c r="L59" s="16">
        <f t="shared" si="4"/>
        <v>0</v>
      </c>
      <c r="M59" s="16">
        <f t="shared" si="5"/>
        <v>0</v>
      </c>
      <c r="N59" s="34">
        <f t="shared" si="22"/>
        <v>0</v>
      </c>
      <c r="O59" s="35" t="s">
        <v>21</v>
      </c>
      <c r="P59" s="15">
        <f>[52]Лист1!$AJ$86</f>
        <v>0</v>
      </c>
      <c r="Q59" s="16">
        <f t="shared" si="6"/>
        <v>0</v>
      </c>
      <c r="R59" s="16">
        <f t="shared" si="7"/>
        <v>0</v>
      </c>
      <c r="S59" s="16">
        <f t="shared" si="8"/>
        <v>0</v>
      </c>
      <c r="T59" s="34">
        <f t="shared" si="23"/>
        <v>0</v>
      </c>
      <c r="U59" s="17" t="s">
        <v>21</v>
      </c>
      <c r="V59" s="15">
        <f>[52]Лист1!$AJ$54</f>
        <v>0</v>
      </c>
      <c r="W59" s="16">
        <f t="shared" si="9"/>
        <v>0</v>
      </c>
      <c r="X59" s="16">
        <f t="shared" si="10"/>
        <v>0</v>
      </c>
      <c r="Y59" s="16">
        <f t="shared" si="11"/>
        <v>0</v>
      </c>
      <c r="Z59" s="34">
        <f t="shared" si="24"/>
        <v>0</v>
      </c>
      <c r="AA59" s="18" t="s">
        <v>21</v>
      </c>
      <c r="AB59" s="15">
        <f>[52]Лист1!$AJ$17</f>
        <v>0</v>
      </c>
      <c r="AC59" s="16">
        <f t="shared" si="12"/>
        <v>0</v>
      </c>
      <c r="AD59" s="16">
        <f t="shared" si="13"/>
        <v>0</v>
      </c>
      <c r="AE59" s="16">
        <f t="shared" si="14"/>
        <v>0</v>
      </c>
      <c r="AF59" s="34">
        <f t="shared" si="25"/>
        <v>0</v>
      </c>
      <c r="AG59" s="18" t="s">
        <v>21</v>
      </c>
      <c r="AH59" s="15">
        <f t="shared" si="15"/>
        <v>0</v>
      </c>
      <c r="AI59" s="22"/>
      <c r="AJ59" s="22"/>
      <c r="AK59" s="22"/>
      <c r="AL59" s="22"/>
      <c r="AM59" s="18" t="s">
        <v>21</v>
      </c>
      <c r="AN59" s="15">
        <f t="shared" si="16"/>
        <v>0</v>
      </c>
      <c r="AO59" s="22"/>
      <c r="AP59" s="22"/>
      <c r="AQ59" s="22"/>
      <c r="AR59" s="22"/>
      <c r="AS59" s="19" t="s">
        <v>21</v>
      </c>
      <c r="AT59" s="15">
        <f>[52]Лист1!$AJ$90</f>
        <v>0</v>
      </c>
      <c r="AU59" s="16">
        <f t="shared" si="17"/>
        <v>0</v>
      </c>
      <c r="AV59" s="16">
        <f t="shared" si="18"/>
        <v>0</v>
      </c>
      <c r="AW59" s="16">
        <f t="shared" si="19"/>
        <v>0</v>
      </c>
      <c r="AX59" s="34">
        <f t="shared" si="26"/>
        <v>0</v>
      </c>
    </row>
    <row r="60" spans="1:50" ht="18.75" x14ac:dyDescent="0.3">
      <c r="A60" s="13">
        <f t="shared" ca="1" si="20"/>
        <v>54</v>
      </c>
      <c r="B60" s="25" t="s">
        <v>79</v>
      </c>
      <c r="C60" s="14" t="s">
        <v>21</v>
      </c>
      <c r="D60" s="15"/>
      <c r="E60" s="38"/>
      <c r="F60" s="38"/>
      <c r="G60" s="38"/>
      <c r="H60" s="38"/>
      <c r="I60" s="17" t="s">
        <v>21</v>
      </c>
      <c r="J60" s="15">
        <f>[53]Лист1!$AJ$69</f>
        <v>0</v>
      </c>
      <c r="K60" s="16">
        <f t="shared" si="3"/>
        <v>0</v>
      </c>
      <c r="L60" s="16">
        <f t="shared" si="4"/>
        <v>0</v>
      </c>
      <c r="M60" s="16">
        <f t="shared" si="5"/>
        <v>0</v>
      </c>
      <c r="N60" s="34">
        <f t="shared" si="22"/>
        <v>0</v>
      </c>
      <c r="O60" s="35" t="s">
        <v>21</v>
      </c>
      <c r="P60" s="15">
        <f>[53]Лист1!$AJ$86</f>
        <v>0</v>
      </c>
      <c r="Q60" s="16">
        <f t="shared" si="6"/>
        <v>0</v>
      </c>
      <c r="R60" s="16">
        <f t="shared" si="7"/>
        <v>0</v>
      </c>
      <c r="S60" s="16">
        <f t="shared" si="8"/>
        <v>0</v>
      </c>
      <c r="T60" s="34">
        <f t="shared" si="23"/>
        <v>0</v>
      </c>
      <c r="U60" s="17" t="s">
        <v>21</v>
      </c>
      <c r="V60" s="15">
        <f>[53]Лист1!$AJ$54</f>
        <v>0</v>
      </c>
      <c r="W60" s="16">
        <f t="shared" si="9"/>
        <v>0</v>
      </c>
      <c r="X60" s="16">
        <f t="shared" si="10"/>
        <v>0</v>
      </c>
      <c r="Y60" s="16">
        <f t="shared" si="11"/>
        <v>0</v>
      </c>
      <c r="Z60" s="34">
        <f t="shared" si="24"/>
        <v>0</v>
      </c>
      <c r="AA60" s="18" t="s">
        <v>21</v>
      </c>
      <c r="AB60" s="15">
        <f>[53]Лист1!$AJ$17</f>
        <v>0</v>
      </c>
      <c r="AC60" s="16">
        <f t="shared" si="12"/>
        <v>0</v>
      </c>
      <c r="AD60" s="16">
        <f t="shared" si="13"/>
        <v>0</v>
      </c>
      <c r="AE60" s="16">
        <f t="shared" si="14"/>
        <v>0</v>
      </c>
      <c r="AF60" s="34">
        <f t="shared" si="25"/>
        <v>0</v>
      </c>
      <c r="AG60" s="18" t="s">
        <v>21</v>
      </c>
      <c r="AH60" s="15">
        <f t="shared" si="15"/>
        <v>0</v>
      </c>
      <c r="AI60" s="22"/>
      <c r="AJ60" s="22"/>
      <c r="AK60" s="22"/>
      <c r="AL60" s="22"/>
      <c r="AM60" s="18" t="s">
        <v>21</v>
      </c>
      <c r="AN60" s="15">
        <f t="shared" si="16"/>
        <v>0</v>
      </c>
      <c r="AO60" s="22"/>
      <c r="AP60" s="22"/>
      <c r="AQ60" s="22"/>
      <c r="AR60" s="22"/>
      <c r="AS60" s="19" t="s">
        <v>21</v>
      </c>
      <c r="AT60" s="15">
        <f>[54]Лист1!$AJ$90</f>
        <v>0</v>
      </c>
      <c r="AU60" s="16">
        <f t="shared" si="17"/>
        <v>0</v>
      </c>
      <c r="AV60" s="16">
        <f t="shared" si="18"/>
        <v>0</v>
      </c>
      <c r="AW60" s="16">
        <f t="shared" si="19"/>
        <v>0</v>
      </c>
      <c r="AX60" s="34">
        <f t="shared" si="26"/>
        <v>0</v>
      </c>
    </row>
    <row r="61" spans="1:50" ht="30.75" x14ac:dyDescent="0.3">
      <c r="A61" s="13">
        <f t="shared" ca="1" si="20"/>
        <v>55</v>
      </c>
      <c r="B61" s="25" t="s">
        <v>71</v>
      </c>
      <c r="C61" s="14" t="s">
        <v>21</v>
      </c>
      <c r="D61" s="15"/>
      <c r="E61" s="38"/>
      <c r="F61" s="38"/>
      <c r="G61" s="38"/>
      <c r="H61" s="38"/>
      <c r="I61" s="17" t="s">
        <v>21</v>
      </c>
      <c r="J61" s="15">
        <f>[55]Лист1!$AJ$69</f>
        <v>0</v>
      </c>
      <c r="K61" s="16">
        <f t="shared" si="3"/>
        <v>0</v>
      </c>
      <c r="L61" s="16">
        <f t="shared" si="4"/>
        <v>0</v>
      </c>
      <c r="M61" s="16">
        <f t="shared" si="5"/>
        <v>0</v>
      </c>
      <c r="N61" s="34">
        <f t="shared" si="22"/>
        <v>0</v>
      </c>
      <c r="O61" s="35" t="s">
        <v>21</v>
      </c>
      <c r="P61" s="15">
        <f>[55]Лист1!$AJ$86</f>
        <v>0</v>
      </c>
      <c r="Q61" s="16">
        <f t="shared" si="6"/>
        <v>0</v>
      </c>
      <c r="R61" s="16">
        <f t="shared" si="7"/>
        <v>0</v>
      </c>
      <c r="S61" s="16">
        <f t="shared" si="8"/>
        <v>0</v>
      </c>
      <c r="T61" s="34">
        <f t="shared" si="23"/>
        <v>0</v>
      </c>
      <c r="U61" s="17" t="s">
        <v>21</v>
      </c>
      <c r="V61" s="15">
        <f>[55]Лист1!$AJ$54</f>
        <v>0</v>
      </c>
      <c r="W61" s="16">
        <f t="shared" si="9"/>
        <v>0</v>
      </c>
      <c r="X61" s="16">
        <f t="shared" si="10"/>
        <v>0</v>
      </c>
      <c r="Y61" s="16">
        <f t="shared" si="11"/>
        <v>0</v>
      </c>
      <c r="Z61" s="34">
        <f t="shared" si="24"/>
        <v>0</v>
      </c>
      <c r="AA61" s="18" t="s">
        <v>21</v>
      </c>
      <c r="AB61" s="15">
        <f>[55]Лист1!$AJ$17</f>
        <v>0</v>
      </c>
      <c r="AC61" s="16">
        <f t="shared" si="12"/>
        <v>0</v>
      </c>
      <c r="AD61" s="16">
        <f t="shared" si="13"/>
        <v>0</v>
      </c>
      <c r="AE61" s="16">
        <f t="shared" si="14"/>
        <v>0</v>
      </c>
      <c r="AF61" s="34">
        <f t="shared" si="25"/>
        <v>0</v>
      </c>
      <c r="AG61" s="18" t="s">
        <v>21</v>
      </c>
      <c r="AH61" s="15">
        <f t="shared" si="15"/>
        <v>0</v>
      </c>
      <c r="AI61" s="22"/>
      <c r="AJ61" s="22"/>
      <c r="AK61" s="22"/>
      <c r="AL61" s="22"/>
      <c r="AM61" s="18" t="s">
        <v>21</v>
      </c>
      <c r="AN61" s="15">
        <f t="shared" si="16"/>
        <v>0</v>
      </c>
      <c r="AO61" s="22"/>
      <c r="AP61" s="22"/>
      <c r="AQ61" s="22"/>
      <c r="AR61" s="22"/>
      <c r="AS61" s="19" t="s">
        <v>21</v>
      </c>
      <c r="AT61" s="15">
        <f>[55]Лист1!$AJ$90</f>
        <v>1</v>
      </c>
      <c r="AU61" s="16">
        <f t="shared" si="17"/>
        <v>0</v>
      </c>
      <c r="AV61" s="16">
        <f t="shared" si="18"/>
        <v>0</v>
      </c>
      <c r="AW61" s="16">
        <f t="shared" si="19"/>
        <v>0</v>
      </c>
      <c r="AX61" s="34">
        <f t="shared" si="26"/>
        <v>1</v>
      </c>
    </row>
    <row r="62" spans="1:50" ht="18.75" x14ac:dyDescent="0.3">
      <c r="A62" s="13">
        <f t="shared" ca="1" si="20"/>
        <v>56</v>
      </c>
      <c r="B62" s="26" t="s">
        <v>72</v>
      </c>
      <c r="C62" s="14" t="s">
        <v>21</v>
      </c>
      <c r="D62" s="15"/>
      <c r="E62" s="38"/>
      <c r="F62" s="38"/>
      <c r="G62" s="38"/>
      <c r="H62" s="38"/>
      <c r="I62" s="17" t="s">
        <v>21</v>
      </c>
      <c r="J62" s="15">
        <f>[56]Лист1!$AJ$69</f>
        <v>25</v>
      </c>
      <c r="K62" s="16">
        <f t="shared" si="3"/>
        <v>6</v>
      </c>
      <c r="L62" s="16">
        <f t="shared" si="4"/>
        <v>6</v>
      </c>
      <c r="M62" s="16">
        <f t="shared" si="5"/>
        <v>6</v>
      </c>
      <c r="N62" s="34">
        <f t="shared" si="22"/>
        <v>7</v>
      </c>
      <c r="O62" s="35" t="s">
        <v>21</v>
      </c>
      <c r="P62" s="15">
        <f>[56]Лист1!$AJ$86</f>
        <v>0</v>
      </c>
      <c r="Q62" s="16">
        <f t="shared" si="6"/>
        <v>0</v>
      </c>
      <c r="R62" s="16">
        <f t="shared" si="7"/>
        <v>0</v>
      </c>
      <c r="S62" s="16">
        <f t="shared" si="8"/>
        <v>0</v>
      </c>
      <c r="T62" s="34">
        <f t="shared" si="23"/>
        <v>0</v>
      </c>
      <c r="U62" s="17" t="s">
        <v>21</v>
      </c>
      <c r="V62" s="15">
        <f>[56]Лист1!$AJ$54</f>
        <v>0</v>
      </c>
      <c r="W62" s="16">
        <f t="shared" si="9"/>
        <v>0</v>
      </c>
      <c r="X62" s="16">
        <f t="shared" si="10"/>
        <v>0</v>
      </c>
      <c r="Y62" s="16">
        <f t="shared" si="11"/>
        <v>0</v>
      </c>
      <c r="Z62" s="34">
        <f t="shared" si="24"/>
        <v>0</v>
      </c>
      <c r="AA62" s="18" t="s">
        <v>21</v>
      </c>
      <c r="AB62" s="15">
        <f>[56]Лист1!$AJ$17</f>
        <v>0</v>
      </c>
      <c r="AC62" s="16">
        <f t="shared" si="12"/>
        <v>0</v>
      </c>
      <c r="AD62" s="16">
        <f t="shared" si="13"/>
        <v>0</v>
      </c>
      <c r="AE62" s="16">
        <f t="shared" si="14"/>
        <v>0</v>
      </c>
      <c r="AF62" s="34">
        <f t="shared" si="25"/>
        <v>0</v>
      </c>
      <c r="AG62" s="18" t="s">
        <v>21</v>
      </c>
      <c r="AH62" s="15">
        <f t="shared" si="15"/>
        <v>0</v>
      </c>
      <c r="AI62" s="22"/>
      <c r="AJ62" s="22"/>
      <c r="AK62" s="22"/>
      <c r="AL62" s="22"/>
      <c r="AM62" s="18" t="s">
        <v>21</v>
      </c>
      <c r="AN62" s="15">
        <f t="shared" si="16"/>
        <v>0</v>
      </c>
      <c r="AO62" s="22"/>
      <c r="AP62" s="22"/>
      <c r="AQ62" s="22"/>
      <c r="AR62" s="22"/>
      <c r="AS62" s="19" t="s">
        <v>21</v>
      </c>
      <c r="AT62" s="15">
        <f>[56]Лист1!$AJ$90</f>
        <v>0</v>
      </c>
      <c r="AU62" s="16">
        <f t="shared" si="17"/>
        <v>0</v>
      </c>
      <c r="AV62" s="16">
        <f t="shared" si="18"/>
        <v>0</v>
      </c>
      <c r="AW62" s="16">
        <f t="shared" si="19"/>
        <v>0</v>
      </c>
      <c r="AX62" s="34">
        <f t="shared" si="26"/>
        <v>0</v>
      </c>
    </row>
    <row r="63" spans="1:50" ht="18.75" x14ac:dyDescent="0.3">
      <c r="A63" s="13">
        <f t="shared" ca="1" si="20"/>
        <v>57</v>
      </c>
      <c r="B63" s="25" t="s">
        <v>81</v>
      </c>
      <c r="C63" s="14" t="s">
        <v>21</v>
      </c>
      <c r="D63" s="15"/>
      <c r="E63" s="38"/>
      <c r="F63" s="38"/>
      <c r="G63" s="38"/>
      <c r="H63" s="38"/>
      <c r="I63" s="17" t="s">
        <v>21</v>
      </c>
      <c r="J63" s="15">
        <f>[57]Лист1!$AJ$69</f>
        <v>0</v>
      </c>
      <c r="K63" s="16">
        <f t="shared" si="3"/>
        <v>0</v>
      </c>
      <c r="L63" s="16">
        <f t="shared" si="4"/>
        <v>0</v>
      </c>
      <c r="M63" s="16">
        <f t="shared" si="5"/>
        <v>0</v>
      </c>
      <c r="N63" s="34">
        <f t="shared" si="22"/>
        <v>0</v>
      </c>
      <c r="O63" s="35" t="s">
        <v>21</v>
      </c>
      <c r="P63" s="15">
        <f>[57]Лист1!$AJ$86</f>
        <v>0</v>
      </c>
      <c r="Q63" s="16">
        <f t="shared" si="6"/>
        <v>0</v>
      </c>
      <c r="R63" s="16">
        <f t="shared" si="7"/>
        <v>0</v>
      </c>
      <c r="S63" s="16">
        <f t="shared" si="8"/>
        <v>0</v>
      </c>
      <c r="T63" s="34">
        <f t="shared" si="23"/>
        <v>0</v>
      </c>
      <c r="U63" s="17" t="s">
        <v>21</v>
      </c>
      <c r="V63" s="15">
        <f>[57]Лист1!$AJ$54</f>
        <v>0</v>
      </c>
      <c r="W63" s="16">
        <f t="shared" si="9"/>
        <v>0</v>
      </c>
      <c r="X63" s="16">
        <f t="shared" si="10"/>
        <v>0</v>
      </c>
      <c r="Y63" s="16">
        <f t="shared" si="11"/>
        <v>0</v>
      </c>
      <c r="Z63" s="34">
        <f t="shared" si="24"/>
        <v>0</v>
      </c>
      <c r="AA63" s="18" t="s">
        <v>21</v>
      </c>
      <c r="AB63" s="15">
        <f>[57]Лист1!$AJ$17</f>
        <v>0</v>
      </c>
      <c r="AC63" s="16">
        <f t="shared" si="12"/>
        <v>0</v>
      </c>
      <c r="AD63" s="16">
        <f t="shared" si="13"/>
        <v>0</v>
      </c>
      <c r="AE63" s="16">
        <f t="shared" si="14"/>
        <v>0</v>
      </c>
      <c r="AF63" s="34">
        <f t="shared" si="25"/>
        <v>0</v>
      </c>
      <c r="AG63" s="18" t="s">
        <v>21</v>
      </c>
      <c r="AH63" s="15">
        <f t="shared" si="15"/>
        <v>0</v>
      </c>
      <c r="AI63" s="22"/>
      <c r="AJ63" s="22"/>
      <c r="AK63" s="22"/>
      <c r="AL63" s="22"/>
      <c r="AM63" s="18" t="s">
        <v>21</v>
      </c>
      <c r="AN63" s="15">
        <f t="shared" si="16"/>
        <v>0</v>
      </c>
      <c r="AO63" s="22"/>
      <c r="AP63" s="22"/>
      <c r="AQ63" s="22"/>
      <c r="AR63" s="22"/>
      <c r="AS63" s="19" t="s">
        <v>21</v>
      </c>
      <c r="AT63" s="15">
        <f>[58]Лист1!$AJ$90</f>
        <v>0</v>
      </c>
      <c r="AU63" s="16">
        <f t="shared" si="17"/>
        <v>0</v>
      </c>
      <c r="AV63" s="16">
        <f t="shared" si="18"/>
        <v>0</v>
      </c>
      <c r="AW63" s="16">
        <f t="shared" si="19"/>
        <v>0</v>
      </c>
      <c r="AX63" s="34">
        <f t="shared" si="26"/>
        <v>0</v>
      </c>
    </row>
    <row r="64" spans="1:50" ht="18.75" x14ac:dyDescent="0.3">
      <c r="A64" s="13">
        <f t="shared" ca="1" si="20"/>
        <v>58</v>
      </c>
      <c r="B64" s="25" t="s">
        <v>80</v>
      </c>
      <c r="C64" s="14" t="s">
        <v>21</v>
      </c>
      <c r="D64" s="15"/>
      <c r="E64" s="38"/>
      <c r="F64" s="38"/>
      <c r="G64" s="38"/>
      <c r="H64" s="38"/>
      <c r="I64" s="17" t="s">
        <v>21</v>
      </c>
      <c r="J64" s="15">
        <f>[59]Лист1!$AJ$69</f>
        <v>0</v>
      </c>
      <c r="K64" s="16">
        <f t="shared" si="3"/>
        <v>0</v>
      </c>
      <c r="L64" s="16">
        <f t="shared" si="4"/>
        <v>0</v>
      </c>
      <c r="M64" s="16">
        <f t="shared" si="5"/>
        <v>0</v>
      </c>
      <c r="N64" s="34">
        <f t="shared" si="22"/>
        <v>0</v>
      </c>
      <c r="O64" s="35" t="s">
        <v>21</v>
      </c>
      <c r="P64" s="15">
        <f>[59]Лист1!$AJ$86</f>
        <v>0</v>
      </c>
      <c r="Q64" s="16">
        <f t="shared" si="6"/>
        <v>0</v>
      </c>
      <c r="R64" s="16">
        <f t="shared" si="7"/>
        <v>0</v>
      </c>
      <c r="S64" s="16">
        <f t="shared" si="8"/>
        <v>0</v>
      </c>
      <c r="T64" s="34">
        <f t="shared" si="23"/>
        <v>0</v>
      </c>
      <c r="U64" s="17" t="s">
        <v>21</v>
      </c>
      <c r="V64" s="15">
        <f>[59]Лист1!$AJ$54</f>
        <v>0</v>
      </c>
      <c r="W64" s="16">
        <f t="shared" si="9"/>
        <v>0</v>
      </c>
      <c r="X64" s="16">
        <f t="shared" si="10"/>
        <v>0</v>
      </c>
      <c r="Y64" s="16">
        <f t="shared" si="11"/>
        <v>0</v>
      </c>
      <c r="Z64" s="34">
        <f t="shared" si="24"/>
        <v>0</v>
      </c>
      <c r="AA64" s="18" t="s">
        <v>21</v>
      </c>
      <c r="AB64" s="15">
        <f>[59]Лист1!$AJ$17</f>
        <v>0</v>
      </c>
      <c r="AC64" s="16">
        <f t="shared" si="12"/>
        <v>0</v>
      </c>
      <c r="AD64" s="16">
        <f t="shared" si="13"/>
        <v>0</v>
      </c>
      <c r="AE64" s="16">
        <f t="shared" si="14"/>
        <v>0</v>
      </c>
      <c r="AF64" s="34">
        <f t="shared" si="25"/>
        <v>0</v>
      </c>
      <c r="AG64" s="18" t="s">
        <v>21</v>
      </c>
      <c r="AH64" s="15">
        <f t="shared" si="15"/>
        <v>0</v>
      </c>
      <c r="AI64" s="22"/>
      <c r="AJ64" s="22"/>
      <c r="AK64" s="22"/>
      <c r="AL64" s="22"/>
      <c r="AM64" s="18" t="s">
        <v>21</v>
      </c>
      <c r="AN64" s="15">
        <f t="shared" si="16"/>
        <v>0</v>
      </c>
      <c r="AO64" s="22"/>
      <c r="AP64" s="22"/>
      <c r="AQ64" s="22"/>
      <c r="AR64" s="22"/>
      <c r="AS64" s="19" t="s">
        <v>21</v>
      </c>
      <c r="AT64" s="15">
        <f>[60]Лист1!$AJ$90</f>
        <v>0</v>
      </c>
      <c r="AU64" s="16">
        <f t="shared" si="17"/>
        <v>0</v>
      </c>
      <c r="AV64" s="16">
        <f t="shared" si="18"/>
        <v>0</v>
      </c>
      <c r="AW64" s="16">
        <f t="shared" si="19"/>
        <v>0</v>
      </c>
      <c r="AX64" s="34">
        <f t="shared" si="26"/>
        <v>0</v>
      </c>
    </row>
    <row r="65" spans="1:50" ht="18.75" x14ac:dyDescent="0.3">
      <c r="A65" s="13">
        <f t="shared" ca="1" si="20"/>
        <v>59</v>
      </c>
      <c r="B65" s="25" t="s">
        <v>73</v>
      </c>
      <c r="C65" s="14" t="s">
        <v>21</v>
      </c>
      <c r="D65" s="15"/>
      <c r="E65" s="38"/>
      <c r="F65" s="38"/>
      <c r="G65" s="38"/>
      <c r="H65" s="38"/>
      <c r="I65" s="17" t="s">
        <v>21</v>
      </c>
      <c r="J65" s="15">
        <f>[61]Лист1!$AJ$69</f>
        <v>0</v>
      </c>
      <c r="K65" s="16">
        <f t="shared" si="3"/>
        <v>0</v>
      </c>
      <c r="L65" s="16">
        <f t="shared" si="4"/>
        <v>0</v>
      </c>
      <c r="M65" s="16">
        <f t="shared" si="5"/>
        <v>0</v>
      </c>
      <c r="N65" s="34">
        <f t="shared" si="22"/>
        <v>0</v>
      </c>
      <c r="O65" s="35" t="s">
        <v>21</v>
      </c>
      <c r="P65" s="15">
        <f>[61]Лист1!$AJ$86</f>
        <v>0</v>
      </c>
      <c r="Q65" s="16">
        <f t="shared" si="6"/>
        <v>0</v>
      </c>
      <c r="R65" s="16">
        <f t="shared" si="7"/>
        <v>0</v>
      </c>
      <c r="S65" s="16">
        <f t="shared" si="8"/>
        <v>0</v>
      </c>
      <c r="T65" s="34">
        <f t="shared" si="23"/>
        <v>0</v>
      </c>
      <c r="U65" s="17" t="s">
        <v>21</v>
      </c>
      <c r="V65" s="15">
        <f>[61]Лист1!$AJ$54</f>
        <v>0</v>
      </c>
      <c r="W65" s="16">
        <f t="shared" si="9"/>
        <v>0</v>
      </c>
      <c r="X65" s="16">
        <f t="shared" si="10"/>
        <v>0</v>
      </c>
      <c r="Y65" s="16">
        <f t="shared" si="11"/>
        <v>0</v>
      </c>
      <c r="Z65" s="34">
        <f t="shared" si="24"/>
        <v>0</v>
      </c>
      <c r="AA65" s="18" t="s">
        <v>21</v>
      </c>
      <c r="AB65" s="15">
        <f>[61]Лист1!$AJ$17</f>
        <v>0</v>
      </c>
      <c r="AC65" s="16">
        <f t="shared" si="12"/>
        <v>0</v>
      </c>
      <c r="AD65" s="16">
        <f t="shared" si="13"/>
        <v>0</v>
      </c>
      <c r="AE65" s="16">
        <f t="shared" si="14"/>
        <v>0</v>
      </c>
      <c r="AF65" s="34">
        <f t="shared" si="25"/>
        <v>0</v>
      </c>
      <c r="AG65" s="18" t="s">
        <v>21</v>
      </c>
      <c r="AH65" s="15">
        <f t="shared" si="15"/>
        <v>0</v>
      </c>
      <c r="AI65" s="22"/>
      <c r="AJ65" s="22"/>
      <c r="AK65" s="22"/>
      <c r="AL65" s="22"/>
      <c r="AM65" s="18" t="s">
        <v>21</v>
      </c>
      <c r="AN65" s="15">
        <f t="shared" si="16"/>
        <v>0</v>
      </c>
      <c r="AO65" s="22"/>
      <c r="AP65" s="22"/>
      <c r="AQ65" s="22"/>
      <c r="AR65" s="22"/>
      <c r="AS65" s="19" t="s">
        <v>21</v>
      </c>
      <c r="AT65" s="15">
        <f>[61]Лист1!$AJ$90</f>
        <v>6</v>
      </c>
      <c r="AU65" s="16">
        <v>0</v>
      </c>
      <c r="AV65" s="16">
        <f t="shared" si="18"/>
        <v>2</v>
      </c>
      <c r="AW65" s="16">
        <f t="shared" si="19"/>
        <v>2</v>
      </c>
      <c r="AX65" s="34">
        <f t="shared" si="26"/>
        <v>2</v>
      </c>
    </row>
    <row r="66" spans="1:50" ht="18.75" x14ac:dyDescent="0.3">
      <c r="A66" s="13">
        <f t="shared" ca="1" si="20"/>
        <v>60</v>
      </c>
      <c r="B66" s="25" t="s">
        <v>74</v>
      </c>
      <c r="C66" s="14" t="s">
        <v>21</v>
      </c>
      <c r="D66" s="15"/>
      <c r="E66" s="38"/>
      <c r="F66" s="38"/>
      <c r="G66" s="38"/>
      <c r="H66" s="38"/>
      <c r="I66" s="17" t="s">
        <v>21</v>
      </c>
      <c r="J66" s="15">
        <f>[62]Лист1!$AJ$69</f>
        <v>0</v>
      </c>
      <c r="K66" s="16">
        <f t="shared" si="3"/>
        <v>0</v>
      </c>
      <c r="L66" s="16">
        <f t="shared" si="4"/>
        <v>0</v>
      </c>
      <c r="M66" s="16">
        <f t="shared" si="5"/>
        <v>0</v>
      </c>
      <c r="N66" s="34">
        <f t="shared" si="22"/>
        <v>0</v>
      </c>
      <c r="O66" s="35" t="s">
        <v>21</v>
      </c>
      <c r="P66" s="15">
        <f>[62]Лист1!$AJ$86</f>
        <v>0</v>
      </c>
      <c r="Q66" s="16">
        <f t="shared" si="6"/>
        <v>0</v>
      </c>
      <c r="R66" s="16">
        <f t="shared" si="7"/>
        <v>0</v>
      </c>
      <c r="S66" s="16">
        <f t="shared" si="8"/>
        <v>0</v>
      </c>
      <c r="T66" s="34">
        <f t="shared" si="23"/>
        <v>0</v>
      </c>
      <c r="U66" s="17" t="s">
        <v>21</v>
      </c>
      <c r="V66" s="15">
        <f>[62]Лист1!$AJ$54</f>
        <v>0</v>
      </c>
      <c r="W66" s="16">
        <f t="shared" si="9"/>
        <v>0</v>
      </c>
      <c r="X66" s="16">
        <f t="shared" si="10"/>
        <v>0</v>
      </c>
      <c r="Y66" s="16">
        <f t="shared" si="11"/>
        <v>0</v>
      </c>
      <c r="Z66" s="34">
        <f t="shared" si="24"/>
        <v>0</v>
      </c>
      <c r="AA66" s="18" t="s">
        <v>21</v>
      </c>
      <c r="AB66" s="15">
        <f>[62]Лист1!$AJ$17</f>
        <v>0</v>
      </c>
      <c r="AC66" s="16">
        <f t="shared" si="12"/>
        <v>0</v>
      </c>
      <c r="AD66" s="16">
        <f t="shared" si="13"/>
        <v>0</v>
      </c>
      <c r="AE66" s="16">
        <f t="shared" si="14"/>
        <v>0</v>
      </c>
      <c r="AF66" s="34">
        <f t="shared" si="25"/>
        <v>0</v>
      </c>
      <c r="AG66" s="18" t="s">
        <v>21</v>
      </c>
      <c r="AH66" s="15">
        <f t="shared" si="15"/>
        <v>0</v>
      </c>
      <c r="AI66" s="22"/>
      <c r="AJ66" s="22"/>
      <c r="AK66" s="22"/>
      <c r="AL66" s="22"/>
      <c r="AM66" s="18" t="s">
        <v>21</v>
      </c>
      <c r="AN66" s="15">
        <f t="shared" si="16"/>
        <v>0</v>
      </c>
      <c r="AO66" s="22"/>
      <c r="AP66" s="22"/>
      <c r="AQ66" s="22"/>
      <c r="AR66" s="22"/>
      <c r="AS66" s="19" t="s">
        <v>21</v>
      </c>
      <c r="AT66" s="15">
        <f>[62]Лист1!$AJ$90</f>
        <v>0</v>
      </c>
      <c r="AU66" s="16">
        <f t="shared" si="17"/>
        <v>0</v>
      </c>
      <c r="AV66" s="16">
        <f t="shared" si="18"/>
        <v>0</v>
      </c>
      <c r="AW66" s="16">
        <f t="shared" si="19"/>
        <v>0</v>
      </c>
      <c r="AX66" s="34">
        <f t="shared" si="26"/>
        <v>0</v>
      </c>
    </row>
    <row r="67" spans="1:50" ht="30.75" x14ac:dyDescent="0.3">
      <c r="A67" s="48">
        <f t="shared" ca="1" si="20"/>
        <v>61</v>
      </c>
      <c r="B67" s="49" t="s">
        <v>75</v>
      </c>
      <c r="C67" s="50" t="s">
        <v>21</v>
      </c>
      <c r="D67" s="46"/>
      <c r="E67" s="51"/>
      <c r="F67" s="51"/>
      <c r="G67" s="51"/>
      <c r="H67" s="51"/>
      <c r="I67" s="52" t="s">
        <v>21</v>
      </c>
      <c r="J67" s="46">
        <f>[63]Лист1!$AJ$69</f>
        <v>0</v>
      </c>
      <c r="K67" s="53">
        <f t="shared" si="3"/>
        <v>0</v>
      </c>
      <c r="L67" s="53">
        <f t="shared" si="4"/>
        <v>0</v>
      </c>
      <c r="M67" s="53">
        <f t="shared" si="5"/>
        <v>0</v>
      </c>
      <c r="N67" s="54">
        <f t="shared" si="22"/>
        <v>0</v>
      </c>
      <c r="O67" s="55" t="s">
        <v>21</v>
      </c>
      <c r="P67" s="46">
        <f>[63]Лист1!$AJ$86</f>
        <v>0</v>
      </c>
      <c r="Q67" s="53">
        <f t="shared" si="6"/>
        <v>0</v>
      </c>
      <c r="R67" s="53">
        <f t="shared" si="7"/>
        <v>0</v>
      </c>
      <c r="S67" s="53">
        <f t="shared" si="8"/>
        <v>0</v>
      </c>
      <c r="T67" s="54">
        <f t="shared" si="23"/>
        <v>0</v>
      </c>
      <c r="U67" s="52" t="s">
        <v>21</v>
      </c>
      <c r="V67" s="46">
        <f>[63]Лист1!$AJ$54</f>
        <v>0</v>
      </c>
      <c r="W67" s="53">
        <f t="shared" si="9"/>
        <v>0</v>
      </c>
      <c r="X67" s="53">
        <f t="shared" si="10"/>
        <v>0</v>
      </c>
      <c r="Y67" s="53">
        <f t="shared" si="11"/>
        <v>0</v>
      </c>
      <c r="Z67" s="54">
        <f t="shared" si="24"/>
        <v>0</v>
      </c>
      <c r="AA67" s="56" t="s">
        <v>21</v>
      </c>
      <c r="AB67" s="46">
        <f>[63]Лист1!$AJ$17</f>
        <v>0</v>
      </c>
      <c r="AC67" s="53">
        <f t="shared" si="12"/>
        <v>0</v>
      </c>
      <c r="AD67" s="53">
        <f t="shared" si="13"/>
        <v>0</v>
      </c>
      <c r="AE67" s="53">
        <f t="shared" si="14"/>
        <v>0</v>
      </c>
      <c r="AF67" s="54">
        <f t="shared" si="25"/>
        <v>0</v>
      </c>
      <c r="AG67" s="56" t="s">
        <v>21</v>
      </c>
      <c r="AH67" s="46">
        <f t="shared" si="15"/>
        <v>0</v>
      </c>
      <c r="AI67" s="47"/>
      <c r="AJ67" s="47"/>
      <c r="AK67" s="47"/>
      <c r="AL67" s="47"/>
      <c r="AM67" s="56" t="s">
        <v>21</v>
      </c>
      <c r="AN67" s="46">
        <f t="shared" si="16"/>
        <v>0</v>
      </c>
      <c r="AO67" s="47"/>
      <c r="AP67" s="47"/>
      <c r="AQ67" s="47"/>
      <c r="AR67" s="47"/>
      <c r="AS67" s="57" t="s">
        <v>21</v>
      </c>
      <c r="AT67" s="46">
        <f>[63]Лист1!$AJ$90</f>
        <v>0</v>
      </c>
      <c r="AU67" s="53">
        <f t="shared" si="17"/>
        <v>0</v>
      </c>
      <c r="AV67" s="53">
        <f t="shared" si="18"/>
        <v>0</v>
      </c>
      <c r="AW67" s="53">
        <f t="shared" si="19"/>
        <v>0</v>
      </c>
      <c r="AX67" s="54">
        <f t="shared" si="26"/>
        <v>0</v>
      </c>
    </row>
    <row r="68" spans="1:50" ht="19.5" thickBot="1" x14ac:dyDescent="0.35">
      <c r="A68" s="58">
        <v>62</v>
      </c>
      <c r="B68" s="59" t="s">
        <v>82</v>
      </c>
      <c r="C68" s="50"/>
      <c r="D68" s="46"/>
      <c r="E68" s="51"/>
      <c r="F68" s="51"/>
      <c r="G68" s="51"/>
      <c r="H68" s="51"/>
      <c r="I68" s="52"/>
      <c r="J68" s="46"/>
      <c r="K68" s="53"/>
      <c r="L68" s="53"/>
      <c r="M68" s="53"/>
      <c r="N68" s="53"/>
      <c r="O68" s="52"/>
      <c r="P68" s="46"/>
      <c r="Q68" s="53"/>
      <c r="R68" s="53"/>
      <c r="S68" s="53"/>
      <c r="T68" s="53"/>
      <c r="U68" s="52"/>
      <c r="V68" s="46"/>
      <c r="W68" s="53"/>
      <c r="X68" s="53"/>
      <c r="Y68" s="53"/>
      <c r="Z68" s="53"/>
      <c r="AA68" s="56"/>
      <c r="AB68" s="46"/>
      <c r="AC68" s="53"/>
      <c r="AD68" s="53"/>
      <c r="AE68" s="53"/>
      <c r="AF68" s="53"/>
      <c r="AG68" s="56"/>
      <c r="AH68" s="46"/>
      <c r="AI68" s="47"/>
      <c r="AJ68" s="47"/>
      <c r="AK68" s="47"/>
      <c r="AL68" s="47"/>
      <c r="AM68" s="56"/>
      <c r="AN68" s="46"/>
      <c r="AO68" s="47"/>
      <c r="AP68" s="47"/>
      <c r="AQ68" s="47"/>
      <c r="AR68" s="47"/>
      <c r="AS68" s="57"/>
      <c r="AT68" s="46"/>
      <c r="AU68" s="53"/>
      <c r="AV68" s="53"/>
      <c r="AW68" s="53"/>
      <c r="AX68" s="53"/>
    </row>
    <row r="69" spans="1:50" ht="19.5" thickBot="1" x14ac:dyDescent="0.35">
      <c r="A69" s="27"/>
      <c r="B69" s="27" t="s">
        <v>1</v>
      </c>
      <c r="C69" s="28">
        <f t="shared" ref="C69:Z69" si="47">SUM(C10:C67)</f>
        <v>0</v>
      </c>
      <c r="D69" s="29">
        <f t="shared" si="47"/>
        <v>6720</v>
      </c>
      <c r="E69" s="29">
        <f t="shared" si="47"/>
        <v>1680</v>
      </c>
      <c r="F69" s="29">
        <f t="shared" si="47"/>
        <v>1680</v>
      </c>
      <c r="G69" s="29">
        <f t="shared" si="47"/>
        <v>1680</v>
      </c>
      <c r="H69" s="29">
        <f t="shared" si="47"/>
        <v>1680</v>
      </c>
      <c r="I69" s="28">
        <f t="shared" si="47"/>
        <v>0</v>
      </c>
      <c r="J69" s="29">
        <f t="shared" si="47"/>
        <v>52638</v>
      </c>
      <c r="K69" s="29">
        <f t="shared" si="47"/>
        <v>13160</v>
      </c>
      <c r="L69" s="29">
        <f t="shared" si="47"/>
        <v>13160</v>
      </c>
      <c r="M69" s="29">
        <f t="shared" si="47"/>
        <v>13160</v>
      </c>
      <c r="N69" s="39">
        <f t="shared" si="47"/>
        <v>13158</v>
      </c>
      <c r="O69" s="40">
        <f t="shared" si="47"/>
        <v>0</v>
      </c>
      <c r="P69" s="29">
        <f t="shared" si="47"/>
        <v>12543</v>
      </c>
      <c r="Q69" s="41">
        <f t="shared" si="47"/>
        <v>3136</v>
      </c>
      <c r="R69" s="41">
        <f t="shared" si="47"/>
        <v>3136</v>
      </c>
      <c r="S69" s="41">
        <f t="shared" si="47"/>
        <v>3136</v>
      </c>
      <c r="T69" s="41">
        <f t="shared" si="47"/>
        <v>3135</v>
      </c>
      <c r="U69" s="28">
        <f t="shared" si="47"/>
        <v>0</v>
      </c>
      <c r="V69" s="29">
        <f t="shared" si="47"/>
        <v>44350</v>
      </c>
      <c r="W69" s="29">
        <f t="shared" si="47"/>
        <v>11088</v>
      </c>
      <c r="X69" s="29">
        <f t="shared" si="47"/>
        <v>11088</v>
      </c>
      <c r="Y69" s="29">
        <f t="shared" si="47"/>
        <v>11088</v>
      </c>
      <c r="Z69" s="29">
        <f t="shared" si="47"/>
        <v>11086</v>
      </c>
      <c r="AA69" s="28">
        <f t="shared" ref="AA69:AX69" si="48">SUM(AA10:AA67)</f>
        <v>0</v>
      </c>
      <c r="AB69" s="29">
        <f t="shared" si="48"/>
        <v>3860</v>
      </c>
      <c r="AC69" s="29">
        <f t="shared" si="48"/>
        <v>965</v>
      </c>
      <c r="AD69" s="29">
        <f t="shared" si="48"/>
        <v>965</v>
      </c>
      <c r="AE69" s="29">
        <f t="shared" si="48"/>
        <v>965</v>
      </c>
      <c r="AF69" s="29">
        <f t="shared" si="48"/>
        <v>965</v>
      </c>
      <c r="AG69" s="28">
        <f t="shared" si="48"/>
        <v>0</v>
      </c>
      <c r="AH69" s="29">
        <f t="shared" si="48"/>
        <v>57</v>
      </c>
      <c r="AI69" s="29">
        <f t="shared" si="48"/>
        <v>14</v>
      </c>
      <c r="AJ69" s="29">
        <f t="shared" si="48"/>
        <v>14</v>
      </c>
      <c r="AK69" s="29">
        <f t="shared" si="48"/>
        <v>14</v>
      </c>
      <c r="AL69" s="29">
        <f t="shared" si="48"/>
        <v>15</v>
      </c>
      <c r="AM69" s="28">
        <f t="shared" si="48"/>
        <v>0</v>
      </c>
      <c r="AN69" s="29">
        <f t="shared" si="48"/>
        <v>42</v>
      </c>
      <c r="AO69" s="29">
        <f t="shared" si="48"/>
        <v>11</v>
      </c>
      <c r="AP69" s="29">
        <f t="shared" si="48"/>
        <v>11</v>
      </c>
      <c r="AQ69" s="29">
        <f t="shared" si="48"/>
        <v>11</v>
      </c>
      <c r="AR69" s="29">
        <f t="shared" si="48"/>
        <v>9</v>
      </c>
      <c r="AS69" s="28">
        <f t="shared" si="48"/>
        <v>0</v>
      </c>
      <c r="AT69" s="29">
        <f t="shared" si="48"/>
        <v>1344</v>
      </c>
      <c r="AU69" s="29">
        <f t="shared" si="48"/>
        <v>336</v>
      </c>
      <c r="AV69" s="29">
        <f t="shared" si="48"/>
        <v>336</v>
      </c>
      <c r="AW69" s="29">
        <f t="shared" si="48"/>
        <v>336</v>
      </c>
      <c r="AX69" s="29">
        <f t="shared" si="48"/>
        <v>336</v>
      </c>
    </row>
    <row r="71" spans="1:50" x14ac:dyDescent="0.25">
      <c r="D71">
        <v>6720</v>
      </c>
      <c r="E71">
        <v>1680</v>
      </c>
      <c r="F71">
        <v>1680</v>
      </c>
      <c r="G71">
        <v>1680</v>
      </c>
      <c r="H71">
        <v>1680</v>
      </c>
      <c r="J71">
        <v>52638</v>
      </c>
      <c r="K71">
        <v>13160</v>
      </c>
      <c r="L71">
        <v>13160</v>
      </c>
      <c r="M71">
        <v>13160</v>
      </c>
      <c r="N71">
        <v>13158</v>
      </c>
      <c r="P71">
        <v>12543</v>
      </c>
      <c r="Q71">
        <v>3136</v>
      </c>
      <c r="R71">
        <v>3136</v>
      </c>
      <c r="S71">
        <v>3136</v>
      </c>
      <c r="T71">
        <v>3135</v>
      </c>
      <c r="V71">
        <v>44350</v>
      </c>
      <c r="W71">
        <v>11088</v>
      </c>
      <c r="X71">
        <v>11088</v>
      </c>
      <c r="Y71">
        <v>11088</v>
      </c>
      <c r="Z71">
        <v>11086</v>
      </c>
      <c r="AB71">
        <v>3860</v>
      </c>
      <c r="AC71">
        <v>965</v>
      </c>
      <c r="AD71">
        <v>965</v>
      </c>
      <c r="AE71">
        <v>965</v>
      </c>
      <c r="AF71">
        <v>965</v>
      </c>
      <c r="AN71">
        <v>42</v>
      </c>
      <c r="AO71">
        <v>11</v>
      </c>
      <c r="AP71">
        <v>11</v>
      </c>
      <c r="AQ71">
        <v>11</v>
      </c>
      <c r="AR71">
        <v>9</v>
      </c>
      <c r="AT71">
        <v>1344</v>
      </c>
      <c r="AU71">
        <v>336</v>
      </c>
      <c r="AV71">
        <v>336</v>
      </c>
      <c r="AW71">
        <v>336</v>
      </c>
      <c r="AX71">
        <v>336</v>
      </c>
    </row>
    <row r="72" spans="1:50" x14ac:dyDescent="0.25">
      <c r="D72" s="42">
        <f>D71-D69</f>
        <v>0</v>
      </c>
      <c r="E72" s="42">
        <f t="shared" ref="E72:N72" si="49">E71-E69</f>
        <v>0</v>
      </c>
      <c r="F72" s="42">
        <f t="shared" si="49"/>
        <v>0</v>
      </c>
      <c r="G72" s="42">
        <f t="shared" si="49"/>
        <v>0</v>
      </c>
      <c r="H72" s="42">
        <f t="shared" si="49"/>
        <v>0</v>
      </c>
      <c r="I72" s="42">
        <f t="shared" si="49"/>
        <v>0</v>
      </c>
      <c r="J72" s="42">
        <f t="shared" si="49"/>
        <v>0</v>
      </c>
      <c r="K72" s="42">
        <f t="shared" si="49"/>
        <v>0</v>
      </c>
      <c r="L72" s="42">
        <f t="shared" si="49"/>
        <v>0</v>
      </c>
      <c r="M72" s="42">
        <f t="shared" si="49"/>
        <v>0</v>
      </c>
      <c r="N72" s="42">
        <f t="shared" si="49"/>
        <v>0</v>
      </c>
      <c r="P72" s="42">
        <f>P71-P69</f>
        <v>0</v>
      </c>
      <c r="Q72" s="42">
        <f t="shared" ref="Q72:Z72" si="50">Q71-Q69</f>
        <v>0</v>
      </c>
      <c r="R72" s="42">
        <f t="shared" si="50"/>
        <v>0</v>
      </c>
      <c r="S72" s="42">
        <f t="shared" si="50"/>
        <v>0</v>
      </c>
      <c r="T72" s="42">
        <f t="shared" si="50"/>
        <v>0</v>
      </c>
      <c r="U72" s="42">
        <f t="shared" si="50"/>
        <v>0</v>
      </c>
      <c r="V72" s="42">
        <f t="shared" si="50"/>
        <v>0</v>
      </c>
      <c r="W72" s="42">
        <f t="shared" si="50"/>
        <v>0</v>
      </c>
      <c r="X72" s="42">
        <f t="shared" si="50"/>
        <v>0</v>
      </c>
      <c r="Y72" s="42">
        <f t="shared" si="50"/>
        <v>0</v>
      </c>
      <c r="Z72" s="42">
        <f t="shared" si="50"/>
        <v>0</v>
      </c>
      <c r="AB72" s="42">
        <f>AB71-AB69</f>
        <v>0</v>
      </c>
      <c r="AC72" s="42">
        <f t="shared" ref="AC72:AF72" si="51">AC71-AC69</f>
        <v>0</v>
      </c>
      <c r="AD72" s="42">
        <f t="shared" si="51"/>
        <v>0</v>
      </c>
      <c r="AE72" s="42">
        <f t="shared" si="51"/>
        <v>0</v>
      </c>
      <c r="AF72" s="42">
        <f t="shared" si="51"/>
        <v>0</v>
      </c>
      <c r="AN72" s="42">
        <f>AN71-AN69</f>
        <v>0</v>
      </c>
      <c r="AO72" s="42">
        <f t="shared" ref="AO72:AR72" si="52">AO71-AO69</f>
        <v>0</v>
      </c>
      <c r="AP72" s="42">
        <f t="shared" si="52"/>
        <v>0</v>
      </c>
      <c r="AQ72" s="42">
        <f t="shared" si="52"/>
        <v>0</v>
      </c>
      <c r="AR72" s="42">
        <f t="shared" si="52"/>
        <v>0</v>
      </c>
      <c r="AT72" s="42">
        <f>AT71-AT69</f>
        <v>0</v>
      </c>
      <c r="AU72" s="42">
        <f t="shared" ref="AU72:AX72" si="53">AU71-AU69</f>
        <v>0</v>
      </c>
      <c r="AV72" s="42">
        <f t="shared" si="53"/>
        <v>0</v>
      </c>
      <c r="AW72" s="42">
        <f t="shared" si="53"/>
        <v>0</v>
      </c>
      <c r="AX72" s="42">
        <f t="shared" si="53"/>
        <v>0</v>
      </c>
    </row>
  </sheetData>
  <mergeCells count="41">
    <mergeCell ref="A1:AX1"/>
    <mergeCell ref="A2:AX2"/>
    <mergeCell ref="A4:AX4"/>
    <mergeCell ref="A5:A8"/>
    <mergeCell ref="B5:B8"/>
    <mergeCell ref="C5:H5"/>
    <mergeCell ref="I5:Z5"/>
    <mergeCell ref="AA5:AR5"/>
    <mergeCell ref="AS5:AX5"/>
    <mergeCell ref="U6:U8"/>
    <mergeCell ref="C6:C8"/>
    <mergeCell ref="D6:H6"/>
    <mergeCell ref="O6:O8"/>
    <mergeCell ref="K7:N7"/>
    <mergeCell ref="D7:D8"/>
    <mergeCell ref="E7:H7"/>
    <mergeCell ref="AC7:AF7"/>
    <mergeCell ref="P7:P8"/>
    <mergeCell ref="Q7:T7"/>
    <mergeCell ref="W7:Z7"/>
    <mergeCell ref="V7:V8"/>
    <mergeCell ref="AA6:AA8"/>
    <mergeCell ref="V6:Z6"/>
    <mergeCell ref="P6:T6"/>
    <mergeCell ref="AB7:AB8"/>
    <mergeCell ref="AB6:AF6"/>
    <mergeCell ref="J7:J8"/>
    <mergeCell ref="I6:I8"/>
    <mergeCell ref="J6:N6"/>
    <mergeCell ref="AG6:AG8"/>
    <mergeCell ref="AH6:AL6"/>
    <mergeCell ref="AH7:AH8"/>
    <mergeCell ref="AS6:AS8"/>
    <mergeCell ref="AT6:AX6"/>
    <mergeCell ref="AI7:AL7"/>
    <mergeCell ref="AO7:AR7"/>
    <mergeCell ref="AT7:AT8"/>
    <mergeCell ref="AU7:AX7"/>
    <mergeCell ref="AN6:AR6"/>
    <mergeCell ref="AM6:AM8"/>
    <mergeCell ref="AN7:AN8"/>
  </mergeCells>
  <pageMargins left="0.11811023622047245" right="0.11811023622047245" top="0.15748031496062992" bottom="0.15748031496062992" header="0.31496062992125984" footer="0.31496062992125984"/>
  <pageSetup paperSize="9" scale="40" orientation="landscape" r:id="rId1"/>
  <colBreaks count="3" manualBreakCount="3">
    <brk id="14" max="1048575" man="1"/>
    <brk id="26" max="1048575" man="1"/>
    <brk id="38" max="1048575" man="1"/>
  </colBreaks>
  <ignoredErrors>
    <ignoredError sqref="AU43:AW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РГС</vt:lpstr>
      <vt:lpstr>СОГАЗ</vt:lpstr>
      <vt:lpstr>КС</vt:lpstr>
      <vt:lpstr>КС!Заголовки_для_печати</vt:lpstr>
      <vt:lpstr>РГС!Заголовки_для_печати</vt:lpstr>
      <vt:lpstr>СОГАЗ!Заголовки_для_печати</vt:lpstr>
      <vt:lpstr>КС!Область_печати</vt:lpstr>
      <vt:lpstr>РГС!Область_печати</vt:lpstr>
      <vt:lpstr>СОГАЗ!Область_печати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Владимировна Паршина</dc:creator>
  <cp:lastModifiedBy>Вероника Владимировна Паршина</cp:lastModifiedBy>
  <cp:lastPrinted>2017-01-30T13:06:46Z</cp:lastPrinted>
  <dcterms:created xsi:type="dcterms:W3CDTF">2014-10-17T06:57:50Z</dcterms:created>
  <dcterms:modified xsi:type="dcterms:W3CDTF">2017-05-10T11:17:19Z</dcterms:modified>
</cp:coreProperties>
</file>